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roupeai-my.sharepoint.com/personal/naouar_benjomaa_altitudeinfra_fr/Documents/Documents/02- Catalogue et roadmap/05- FTTE PASSIF/TRAVAIL/DOCUMENTS/Version offre d'accès FTTE/01- Offre d'accès FTTE - RIP/Package contractuel à publier/"/>
    </mc:Choice>
  </mc:AlternateContent>
  <xr:revisionPtr revIDLastSave="1" documentId="13_ncr:1_{1E777D5A-1582-4CDC-99C2-6C74CB0A6AAE}" xr6:coauthVersionLast="47" xr6:coauthVersionMax="47" xr10:uidLastSave="{1F6392C8-20DB-4A30-A785-CADC613D6828}"/>
  <workbookProtection workbookAlgorithmName="SHA-512" workbookHashValue="l9LHkeyxVySXRazF4sq/twt4KPVy0zvTyVKtP8KoD83yUemSjCqOMX0b0juwlSE0TGVg7pP2YiIc17Codv1AWw==" workbookSaltValue="quJwJhDvzMNgjW4Lhuefww==" workbookSpinCount="100000" lockStructure="1"/>
  <bookViews>
    <workbookView xWindow="-120" yWindow="-120" windowWidth="19440" windowHeight="10440" xr2:uid="{00000000-000D-0000-FFFF-FFFF00000000}"/>
  </bookViews>
  <sheets>
    <sheet name="FTTE PASSIF" sheetId="1" r:id="rId1"/>
    <sheet name="Liste" sheetId="2" state="hidden" r:id="rId2"/>
  </sheets>
  <definedNames>
    <definedName name="Acces">Liste!$G$2:$G$5</definedName>
    <definedName name="Collecte">Liste!#REF!</definedName>
    <definedName name="Contrat">Liste!$A$2:$A$6</definedName>
    <definedName name="Duree">Liste!$B$2:$B$4</definedName>
    <definedName name="Entite">Liste!$E$2:$E$5</definedName>
    <definedName name="FAS">Liste!$V$2:$V$4</definedName>
    <definedName name="Fournisseur">Liste!$W$2:$W$12</definedName>
    <definedName name="GTR">Liste!$J$2:$J$8</definedName>
    <definedName name="IC">Liste!$P$3:$P$12</definedName>
    <definedName name="Inge">Liste!$P$2:$P$13</definedName>
    <definedName name="Liste">Liste!$P$3:$P$12</definedName>
    <definedName name="Operateur">Liste!$AM$2:$AM$66</definedName>
    <definedName name="POP">Liste!$C$2:$C$24</definedName>
    <definedName name="Racco">Liste!$L$2:$L$6</definedName>
    <definedName name="y">Liste!$P$3:$P$12</definedName>
    <definedName name="Zone">Liste!$M$2:$M$10</definedName>
    <definedName name="_xlnm.Print_Area" localSheetId="0">'FTTE PASSIF'!$A$1:$V$106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6" i="2" l="1"/>
  <c r="AH6" i="2"/>
  <c r="AG6" i="2"/>
  <c r="AI10" i="2"/>
  <c r="AH10" i="2"/>
  <c r="AG10" i="2"/>
  <c r="R39" i="1" l="1"/>
  <c r="O88" i="1" l="1"/>
  <c r="U83" i="1" l="1"/>
  <c r="U82" i="1"/>
  <c r="K91" i="1"/>
  <c r="K90" i="1"/>
  <c r="K89" i="1"/>
  <c r="K88" i="1"/>
  <c r="K87" i="1"/>
  <c r="K80" i="1"/>
  <c r="K77" i="1"/>
  <c r="T46" i="1" l="1"/>
  <c r="O3" i="1"/>
  <c r="K34" i="1"/>
  <c r="K32" i="1"/>
  <c r="R88" i="1"/>
  <c r="K84" i="1"/>
  <c r="R41" i="1"/>
  <c r="H41" i="1"/>
  <c r="N39" i="1"/>
  <c r="H39" i="1"/>
  <c r="R48" i="1" l="1"/>
  <c r="BG672" i="2"/>
  <c r="BG671" i="2"/>
  <c r="BG670" i="2"/>
  <c r="BG669" i="2"/>
  <c r="BG668" i="2"/>
  <c r="BG667" i="2"/>
  <c r="BG666" i="2"/>
  <c r="BG665" i="2"/>
  <c r="BG664" i="2"/>
  <c r="BG663" i="2"/>
  <c r="BG662" i="2"/>
  <c r="BG661" i="2"/>
  <c r="BG660" i="2"/>
  <c r="BG659" i="2"/>
  <c r="BG658" i="2"/>
  <c r="BG657" i="2"/>
  <c r="BG656" i="2"/>
  <c r="BG655" i="2"/>
  <c r="BG654" i="2"/>
  <c r="BG653" i="2"/>
  <c r="BG652" i="2"/>
  <c r="BG651" i="2"/>
  <c r="BG650" i="2"/>
  <c r="BG649" i="2"/>
  <c r="BG648" i="2"/>
  <c r="BG647" i="2"/>
  <c r="BG646" i="2"/>
  <c r="BG645" i="2"/>
  <c r="BG644" i="2"/>
  <c r="BG643" i="2"/>
  <c r="BG642" i="2"/>
  <c r="BG641" i="2"/>
  <c r="BG640" i="2"/>
  <c r="BG639" i="2"/>
  <c r="BG638" i="2"/>
  <c r="BG637" i="2"/>
  <c r="BG636" i="2"/>
  <c r="BG635" i="2"/>
  <c r="BG634" i="2"/>
  <c r="BG633" i="2"/>
  <c r="BG632" i="2"/>
  <c r="BG631" i="2"/>
  <c r="BG630" i="2"/>
  <c r="BG629" i="2"/>
  <c r="BG628" i="2"/>
  <c r="BG627" i="2"/>
  <c r="BG626" i="2"/>
  <c r="BG625" i="2"/>
  <c r="BG624" i="2"/>
  <c r="BG623" i="2"/>
  <c r="BG622" i="2"/>
  <c r="BG621" i="2"/>
  <c r="BG620" i="2"/>
  <c r="BG619" i="2"/>
  <c r="BG618" i="2"/>
  <c r="BG617" i="2"/>
  <c r="BG616" i="2"/>
  <c r="BG615" i="2"/>
  <c r="BG614" i="2"/>
  <c r="BG613" i="2"/>
  <c r="BG612" i="2"/>
  <c r="BG611" i="2"/>
  <c r="BG610" i="2"/>
  <c r="BG609" i="2"/>
  <c r="BG608" i="2"/>
  <c r="BG607" i="2"/>
  <c r="BG606" i="2"/>
  <c r="BG605" i="2"/>
  <c r="BG604" i="2"/>
  <c r="BG603" i="2"/>
  <c r="BG602" i="2"/>
  <c r="BG601" i="2"/>
  <c r="BG600" i="2"/>
  <c r="BG599" i="2"/>
  <c r="BG598" i="2"/>
  <c r="BG597" i="2"/>
  <c r="BG596" i="2"/>
  <c r="BG595" i="2"/>
  <c r="BG594" i="2"/>
  <c r="BG593" i="2"/>
  <c r="BG592" i="2"/>
  <c r="BG591" i="2"/>
  <c r="BG590" i="2"/>
  <c r="BG589" i="2"/>
  <c r="BG588" i="2"/>
  <c r="BG587" i="2"/>
  <c r="BG586" i="2"/>
  <c r="BG585" i="2"/>
  <c r="BG584" i="2"/>
  <c r="BG583" i="2"/>
  <c r="BG582" i="2"/>
  <c r="BG581" i="2"/>
  <c r="BG580" i="2"/>
  <c r="BG579" i="2"/>
  <c r="BG578" i="2"/>
  <c r="BG577" i="2"/>
  <c r="BG576" i="2"/>
  <c r="BG575" i="2"/>
  <c r="BG574" i="2"/>
  <c r="BG573" i="2"/>
  <c r="BG572" i="2"/>
  <c r="BG571" i="2"/>
  <c r="BG570" i="2"/>
  <c r="BG569" i="2"/>
  <c r="BG568" i="2"/>
  <c r="BG567" i="2"/>
  <c r="BG566" i="2"/>
  <c r="BG565" i="2"/>
  <c r="BG564" i="2"/>
  <c r="BG563" i="2"/>
  <c r="BG562" i="2"/>
  <c r="BG561" i="2"/>
  <c r="BG560" i="2"/>
  <c r="BG559" i="2"/>
  <c r="BG558" i="2"/>
  <c r="BG557" i="2"/>
  <c r="BG556" i="2"/>
  <c r="BG555" i="2"/>
  <c r="BG554" i="2"/>
  <c r="BG553" i="2"/>
  <c r="BG552" i="2"/>
  <c r="BG551" i="2"/>
  <c r="BG550" i="2"/>
  <c r="BG549" i="2"/>
  <c r="BG548" i="2"/>
  <c r="BG547" i="2"/>
  <c r="BG546" i="2"/>
  <c r="BG545" i="2"/>
  <c r="BG544" i="2"/>
  <c r="BG543" i="2"/>
  <c r="BG542" i="2"/>
  <c r="BG541" i="2"/>
  <c r="BG540" i="2"/>
  <c r="BG539" i="2"/>
  <c r="BG538" i="2"/>
  <c r="BG537" i="2"/>
  <c r="BG536" i="2"/>
  <c r="BG535" i="2"/>
  <c r="BG534" i="2"/>
  <c r="BG533" i="2"/>
  <c r="BG532" i="2"/>
  <c r="BG531" i="2"/>
  <c r="BG530" i="2"/>
  <c r="BG529" i="2"/>
  <c r="BG528" i="2"/>
  <c r="BG527" i="2"/>
  <c r="BG526" i="2"/>
  <c r="BG525" i="2"/>
  <c r="BG524" i="2"/>
  <c r="BG523" i="2"/>
  <c r="BG522" i="2"/>
  <c r="BG521" i="2"/>
  <c r="BG520" i="2"/>
  <c r="BG519" i="2"/>
  <c r="BG518" i="2"/>
  <c r="BG517" i="2"/>
  <c r="BG516" i="2"/>
  <c r="BG515" i="2"/>
  <c r="BG514" i="2"/>
  <c r="BG513" i="2"/>
  <c r="BG512" i="2"/>
  <c r="BG511" i="2"/>
  <c r="BG510" i="2"/>
  <c r="BG509" i="2"/>
  <c r="BG508" i="2"/>
  <c r="BG507" i="2"/>
  <c r="BG506" i="2"/>
  <c r="BG505" i="2"/>
  <c r="BG504" i="2"/>
  <c r="BG503" i="2"/>
  <c r="BG502" i="2"/>
  <c r="BG501" i="2"/>
  <c r="BG500" i="2"/>
  <c r="BG499" i="2"/>
  <c r="BG498" i="2"/>
  <c r="BG497" i="2"/>
  <c r="BG496" i="2"/>
  <c r="BG495" i="2"/>
  <c r="BG494" i="2"/>
  <c r="BG493" i="2"/>
  <c r="BG492" i="2"/>
  <c r="BG491" i="2"/>
  <c r="BG490" i="2"/>
  <c r="BG489" i="2"/>
  <c r="BG488" i="2"/>
  <c r="BG487" i="2"/>
  <c r="BG486" i="2"/>
  <c r="BG485" i="2"/>
  <c r="BG484" i="2"/>
  <c r="BG483" i="2"/>
  <c r="BG482" i="2"/>
  <c r="BG481" i="2"/>
  <c r="BG480" i="2"/>
  <c r="BG479" i="2"/>
  <c r="BG478" i="2"/>
  <c r="BG477" i="2"/>
  <c r="BG476" i="2"/>
  <c r="BG475" i="2"/>
  <c r="BG474" i="2"/>
  <c r="BG473" i="2"/>
  <c r="BG472" i="2"/>
  <c r="BG471" i="2"/>
  <c r="BG470" i="2"/>
  <c r="BG469" i="2"/>
  <c r="BG468" i="2"/>
  <c r="BG467" i="2"/>
  <c r="BG466" i="2"/>
  <c r="BG465" i="2"/>
  <c r="BG464" i="2"/>
  <c r="BG463" i="2"/>
  <c r="BG462" i="2"/>
  <c r="BG461" i="2"/>
  <c r="BG460" i="2"/>
  <c r="BG459" i="2"/>
  <c r="BG458" i="2"/>
  <c r="BG457" i="2"/>
  <c r="BG456" i="2"/>
  <c r="BG455" i="2"/>
  <c r="BG454" i="2"/>
  <c r="BG453" i="2"/>
  <c r="BG452" i="2"/>
  <c r="BG451" i="2"/>
  <c r="BG450" i="2"/>
  <c r="BG449" i="2"/>
  <c r="BG448" i="2"/>
  <c r="BG447" i="2"/>
  <c r="BG446" i="2"/>
  <c r="BG445" i="2"/>
  <c r="BG444" i="2"/>
  <c r="BG443" i="2"/>
  <c r="BG442" i="2"/>
  <c r="BG441" i="2"/>
  <c r="BG440" i="2"/>
  <c r="BG439" i="2"/>
  <c r="BG438" i="2"/>
  <c r="BG437" i="2"/>
  <c r="BG436" i="2"/>
  <c r="BG435" i="2"/>
  <c r="BG434" i="2"/>
  <c r="BG433" i="2"/>
  <c r="BG432" i="2"/>
  <c r="BG431" i="2"/>
  <c r="BG430" i="2"/>
  <c r="BG429" i="2"/>
  <c r="BG428" i="2"/>
  <c r="BG427" i="2"/>
  <c r="BG426" i="2"/>
  <c r="BG425" i="2"/>
  <c r="BG424" i="2"/>
  <c r="BG423" i="2"/>
  <c r="BG422" i="2"/>
  <c r="BG421" i="2"/>
  <c r="BG420" i="2"/>
  <c r="BG419" i="2"/>
  <c r="BG418" i="2"/>
  <c r="BG417" i="2"/>
  <c r="BG416" i="2"/>
  <c r="BG415" i="2"/>
  <c r="BG414" i="2"/>
  <c r="BG413" i="2"/>
  <c r="BG412" i="2"/>
  <c r="BG411" i="2"/>
  <c r="BG410" i="2"/>
  <c r="BG409" i="2"/>
  <c r="BG408" i="2"/>
  <c r="BG407" i="2"/>
  <c r="BG406" i="2"/>
  <c r="BG405" i="2"/>
  <c r="BG404" i="2"/>
  <c r="BG403" i="2"/>
  <c r="BG402" i="2"/>
  <c r="BG401" i="2"/>
  <c r="BG400" i="2"/>
  <c r="BG399" i="2"/>
  <c r="BG398" i="2"/>
  <c r="BG397" i="2"/>
  <c r="BG396" i="2"/>
  <c r="BG395" i="2"/>
  <c r="BG394" i="2"/>
  <c r="BG393" i="2"/>
  <c r="BG392" i="2"/>
  <c r="BG391" i="2"/>
  <c r="BG390" i="2"/>
  <c r="BG389" i="2"/>
  <c r="BG388" i="2"/>
  <c r="BG387" i="2"/>
  <c r="BG386" i="2"/>
  <c r="BG385" i="2"/>
  <c r="BG384" i="2"/>
  <c r="BG383" i="2"/>
  <c r="BG382" i="2"/>
  <c r="BG381" i="2"/>
  <c r="BG380" i="2"/>
  <c r="BG379" i="2"/>
  <c r="BG378" i="2"/>
  <c r="BG377" i="2"/>
  <c r="BG376" i="2"/>
  <c r="BG375" i="2"/>
  <c r="BG374" i="2"/>
  <c r="BG373" i="2"/>
  <c r="BG372" i="2"/>
  <c r="BG371" i="2"/>
  <c r="BG370" i="2"/>
  <c r="BG369" i="2"/>
  <c r="BG368" i="2"/>
  <c r="BG367" i="2"/>
  <c r="BG366" i="2"/>
  <c r="BG365" i="2"/>
  <c r="BG364" i="2"/>
  <c r="BG363" i="2"/>
  <c r="BG362" i="2"/>
  <c r="BG361" i="2"/>
  <c r="BG360" i="2"/>
  <c r="BG359" i="2"/>
  <c r="BG358" i="2"/>
  <c r="BG357" i="2"/>
  <c r="BG356" i="2"/>
  <c r="BG355" i="2"/>
  <c r="BG354" i="2"/>
  <c r="BG353" i="2"/>
  <c r="BG352" i="2"/>
  <c r="BG351" i="2"/>
  <c r="BG350" i="2"/>
  <c r="BG349" i="2"/>
  <c r="BG348" i="2"/>
  <c r="BG347" i="2"/>
  <c r="BG346" i="2"/>
  <c r="BG345" i="2"/>
  <c r="BG344" i="2"/>
  <c r="BG343" i="2"/>
  <c r="BG342" i="2"/>
  <c r="BG341" i="2"/>
  <c r="BG340" i="2"/>
  <c r="BG339" i="2"/>
  <c r="BG338" i="2"/>
  <c r="BG337" i="2"/>
  <c r="BG336" i="2"/>
  <c r="BG335" i="2"/>
  <c r="BG334" i="2"/>
  <c r="BG333" i="2"/>
  <c r="BG332" i="2"/>
  <c r="BG331" i="2"/>
  <c r="BG330" i="2"/>
  <c r="BG329" i="2"/>
  <c r="BG328" i="2"/>
  <c r="BG327" i="2"/>
  <c r="BG326" i="2"/>
  <c r="BG325" i="2"/>
  <c r="BG324" i="2"/>
  <c r="BG323" i="2"/>
  <c r="BG322" i="2"/>
  <c r="BG321" i="2"/>
  <c r="BG320" i="2"/>
  <c r="BG319" i="2"/>
  <c r="BG318" i="2"/>
  <c r="BG317" i="2"/>
  <c r="BG316" i="2"/>
  <c r="BG315" i="2"/>
  <c r="BG314" i="2"/>
  <c r="BG313" i="2"/>
  <c r="BG312" i="2"/>
  <c r="BG311" i="2"/>
  <c r="BG310" i="2"/>
  <c r="BG309" i="2"/>
  <c r="BG308" i="2"/>
  <c r="BG307" i="2"/>
  <c r="BG306" i="2"/>
  <c r="BG305" i="2"/>
  <c r="BG304" i="2"/>
  <c r="BG303" i="2"/>
  <c r="BG302" i="2"/>
  <c r="BG301" i="2"/>
  <c r="BG300" i="2"/>
  <c r="BG299" i="2"/>
  <c r="BG298" i="2"/>
  <c r="BG297" i="2"/>
  <c r="BG296" i="2"/>
  <c r="BG295" i="2"/>
  <c r="BG294" i="2"/>
  <c r="BG293" i="2"/>
  <c r="BG292" i="2"/>
  <c r="BG291" i="2"/>
  <c r="BG290" i="2"/>
  <c r="BG289" i="2"/>
  <c r="BG288" i="2"/>
  <c r="BG287" i="2"/>
  <c r="BG286" i="2"/>
  <c r="BG285" i="2"/>
  <c r="BG284" i="2"/>
  <c r="BG283" i="2"/>
  <c r="BG282" i="2"/>
  <c r="BG281" i="2"/>
  <c r="BG280" i="2"/>
  <c r="BG279" i="2"/>
  <c r="BG278" i="2"/>
  <c r="BG277" i="2"/>
  <c r="BG276" i="2"/>
  <c r="BG275" i="2"/>
  <c r="BG274" i="2"/>
  <c r="BG273" i="2"/>
  <c r="BG272" i="2"/>
  <c r="BG271" i="2"/>
  <c r="BG270" i="2"/>
  <c r="BG269" i="2"/>
  <c r="BG268" i="2"/>
  <c r="BG267" i="2"/>
  <c r="BG266" i="2"/>
  <c r="BG265" i="2"/>
  <c r="BG264" i="2"/>
  <c r="BG263" i="2"/>
  <c r="BG262" i="2"/>
  <c r="BG261" i="2"/>
  <c r="BG260" i="2"/>
  <c r="BG259" i="2"/>
  <c r="BG258" i="2"/>
  <c r="BG257" i="2"/>
  <c r="BG256" i="2"/>
  <c r="BG255" i="2"/>
  <c r="BG254" i="2"/>
  <c r="BG253" i="2"/>
  <c r="BG252" i="2"/>
  <c r="BG251" i="2"/>
  <c r="BG250" i="2"/>
  <c r="BG249" i="2"/>
  <c r="BG248" i="2"/>
  <c r="BG247" i="2"/>
  <c r="BG246" i="2"/>
  <c r="BG245" i="2"/>
  <c r="BG244" i="2"/>
  <c r="BG243" i="2"/>
  <c r="BG242" i="2"/>
  <c r="BG241" i="2"/>
  <c r="BG240" i="2"/>
  <c r="BG239" i="2"/>
  <c r="BG238" i="2"/>
  <c r="BG237" i="2"/>
  <c r="BG236" i="2"/>
  <c r="BG235" i="2"/>
  <c r="BG234" i="2"/>
  <c r="BG233" i="2"/>
  <c r="BG232" i="2"/>
  <c r="BG231" i="2"/>
  <c r="BG230" i="2"/>
  <c r="BG229" i="2"/>
  <c r="BG228" i="2"/>
  <c r="BG227" i="2"/>
  <c r="BG226" i="2"/>
  <c r="BG225" i="2"/>
  <c r="BG224" i="2"/>
  <c r="BG223" i="2"/>
  <c r="BG222" i="2"/>
  <c r="BG221" i="2"/>
  <c r="BG220" i="2"/>
  <c r="BG219" i="2"/>
  <c r="BG218" i="2"/>
  <c r="BG217" i="2"/>
  <c r="BG216" i="2"/>
  <c r="BG215" i="2"/>
  <c r="BG214" i="2"/>
  <c r="BG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BG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G187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BG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G161" i="2"/>
  <c r="BG160" i="2"/>
  <c r="BG159" i="2"/>
  <c r="BG158" i="2"/>
  <c r="BG157" i="2"/>
  <c r="BG156" i="2"/>
  <c r="BG155" i="2"/>
  <c r="BG154" i="2"/>
  <c r="BG153" i="2"/>
  <c r="BG152" i="2"/>
  <c r="BG151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79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BG4" i="2"/>
  <c r="BG3" i="2"/>
  <c r="BG2" i="2"/>
  <c r="O5" i="1" l="1"/>
  <c r="K75" i="1" l="1"/>
  <c r="K76" i="1"/>
  <c r="K74" i="1"/>
  <c r="K73" i="1"/>
  <c r="K72" i="1"/>
  <c r="T44" i="1"/>
  <c r="T48" i="1" l="1"/>
  <c r="E11" i="1"/>
  <c r="E62" i="1" s="1"/>
  <c r="K62" i="1" s="1"/>
  <c r="V5" i="1"/>
  <c r="V2" i="1"/>
  <c r="V16" i="1"/>
  <c r="V15" i="1"/>
  <c r="V14" i="1"/>
  <c r="V13" i="1"/>
  <c r="V12" i="1"/>
  <c r="V9" i="1"/>
  <c r="K83" i="1"/>
  <c r="K82" i="1"/>
  <c r="K81" i="1"/>
  <c r="U76" i="1"/>
  <c r="U75" i="1"/>
  <c r="U73" i="1"/>
  <c r="U72" i="1"/>
  <c r="U71" i="1"/>
  <c r="E16" i="1"/>
  <c r="E67" i="1" s="1"/>
  <c r="K67" i="1" s="1"/>
  <c r="E15" i="1"/>
  <c r="E66" i="1" s="1"/>
  <c r="K66" i="1" s="1"/>
  <c r="E13" i="1"/>
  <c r="E12" i="1"/>
  <c r="K63" i="1" s="1"/>
  <c r="V67" i="1"/>
  <c r="V66" i="1"/>
  <c r="V65" i="1"/>
  <c r="V64" i="1"/>
  <c r="V63" i="1"/>
  <c r="K46" i="1"/>
  <c r="K44" i="1"/>
  <c r="Q32" i="1"/>
  <c r="C21" i="1"/>
  <c r="N28" i="1"/>
  <c r="N27" i="1"/>
  <c r="N26" i="1"/>
  <c r="N25" i="1"/>
  <c r="N24" i="1"/>
  <c r="N23" i="1"/>
  <c r="E28" i="1"/>
  <c r="E27" i="1"/>
  <c r="E26" i="1"/>
  <c r="E25" i="1"/>
  <c r="E24" i="1"/>
  <c r="E23" i="1"/>
  <c r="E14" i="1"/>
  <c r="E64" i="1" s="1"/>
  <c r="O4" i="1"/>
  <c r="K64" i="1" l="1"/>
</calcChain>
</file>

<file path=xl/sharedStrings.xml><?xml version="1.0" encoding="utf-8"?>
<sst xmlns="http://schemas.openxmlformats.org/spreadsheetml/2006/main" count="3578" uniqueCount="2032">
  <si>
    <t>Téléphone :</t>
  </si>
  <si>
    <t>Mail :</t>
  </si>
  <si>
    <t>Le présent Bon de Commande est conclu entre :</t>
  </si>
  <si>
    <t>Le Client :</t>
  </si>
  <si>
    <t>Dénomination  Sociale :</t>
  </si>
  <si>
    <t>Représentée par :</t>
  </si>
  <si>
    <t>Forme juridique :</t>
  </si>
  <si>
    <t>Nom / Prénom :</t>
  </si>
  <si>
    <t>Adresse du siège :</t>
  </si>
  <si>
    <t>Fonction :</t>
  </si>
  <si>
    <t>Code postal :</t>
  </si>
  <si>
    <t>Adresse email :</t>
  </si>
  <si>
    <t>Ville :</t>
  </si>
  <si>
    <t>Téléphone fixe :</t>
  </si>
  <si>
    <t>Téléphone mobile :</t>
  </si>
  <si>
    <t>Votre Interlocuteur Commercial</t>
  </si>
  <si>
    <t>et  :</t>
  </si>
  <si>
    <t xml:space="preserve">RCS : </t>
  </si>
  <si>
    <t>Contrat  :</t>
  </si>
  <si>
    <t>Type de Contrat :</t>
  </si>
  <si>
    <t>Durée du Contrat :</t>
  </si>
  <si>
    <t>FAS</t>
  </si>
  <si>
    <t>Mensualité</t>
  </si>
  <si>
    <t>Service(s) et Option(s):</t>
  </si>
  <si>
    <t>Accès :</t>
  </si>
  <si>
    <t>Site d'installation :</t>
  </si>
  <si>
    <t>Adresse du site :</t>
  </si>
  <si>
    <t>SIRET du site :</t>
  </si>
  <si>
    <t>Complément d'Adresse :</t>
  </si>
  <si>
    <t>Représenté par :</t>
  </si>
  <si>
    <t>Informations Techniques</t>
  </si>
  <si>
    <t xml:space="preserve">TOTAL en € HT : </t>
  </si>
  <si>
    <t xml:space="preserve">Coordonnées X : </t>
  </si>
  <si>
    <t xml:space="preserve">Coordonnées Y : </t>
  </si>
  <si>
    <t>Signatures</t>
  </si>
  <si>
    <t>Pour le client :</t>
  </si>
  <si>
    <t>Date :</t>
  </si>
  <si>
    <t xml:space="preserve">Signature et </t>
  </si>
  <si>
    <t xml:space="preserve">Cachet: </t>
  </si>
  <si>
    <t>Pour le délégataire :</t>
  </si>
  <si>
    <t>Facturation</t>
  </si>
  <si>
    <t>Site de facturation :</t>
  </si>
  <si>
    <t xml:space="preserve">Délai de Mise en Service : </t>
  </si>
  <si>
    <t>Contrat</t>
  </si>
  <si>
    <t>Duree</t>
  </si>
  <si>
    <t>Acces</t>
  </si>
  <si>
    <t>GTR</t>
  </si>
  <si>
    <t>POP</t>
  </si>
  <si>
    <t>Fournisseur</t>
  </si>
  <si>
    <t>Création</t>
  </si>
  <si>
    <t>Modification</t>
  </si>
  <si>
    <t>12 mois</t>
  </si>
  <si>
    <t>Eurek@ - Datacenter Altitude/Completel - 9200 voie des Clouets, Val de Reuil</t>
  </si>
  <si>
    <t>Rev@ - PAM - 7, rue Joseph Le Brix, Vannes</t>
  </si>
  <si>
    <t>Rev@ - PIBS -  Rue de l'Armod Gwened, Vannes</t>
  </si>
  <si>
    <t>Paris - TH2</t>
  </si>
  <si>
    <t>Saint Denis - Equinix PA2</t>
  </si>
  <si>
    <t>Vannes- PAM</t>
  </si>
  <si>
    <t>Vannes - PIBS</t>
  </si>
  <si>
    <t>Code PM :</t>
  </si>
  <si>
    <t>Code IMB :</t>
  </si>
  <si>
    <t>Informations légales</t>
  </si>
  <si>
    <t>Doubs la Fibre</t>
  </si>
  <si>
    <t>Manche Fibre</t>
  </si>
  <si>
    <t>Resoptic</t>
  </si>
  <si>
    <t>THD 06</t>
  </si>
  <si>
    <t>ROSACE</t>
  </si>
  <si>
    <t>Racco</t>
  </si>
  <si>
    <t>Entite</t>
  </si>
  <si>
    <t>Privé</t>
  </si>
  <si>
    <t>Public</t>
  </si>
  <si>
    <t>IC</t>
  </si>
  <si>
    <t>Masson Julien</t>
  </si>
  <si>
    <t>Collin Alexandre</t>
  </si>
  <si>
    <t>Chevallier François</t>
  </si>
  <si>
    <t>Bréhin Nicolas</t>
  </si>
  <si>
    <t>nicolas.brehin@altitudeinfra.fr</t>
  </si>
  <si>
    <t>francois.chevallier@altitudeinfra.fr</t>
  </si>
  <si>
    <t>AdressePOP</t>
  </si>
  <si>
    <t>Delai</t>
  </si>
  <si>
    <t>sébastien.daragon@altitudeinfra.fr</t>
  </si>
  <si>
    <t>Fonction</t>
  </si>
  <si>
    <t>Titre</t>
  </si>
  <si>
    <t>Monsieur</t>
  </si>
  <si>
    <t>Adresse mail</t>
  </si>
  <si>
    <t>Tel Fixe</t>
  </si>
  <si>
    <t>Tel Mobile</t>
  </si>
  <si>
    <t>Dénomination Sociale</t>
  </si>
  <si>
    <t>ALTITUDE INFRASTRUCTURE</t>
  </si>
  <si>
    <t>DOUBS LA FIBRE</t>
  </si>
  <si>
    <t>MANCHE FIBRE</t>
  </si>
  <si>
    <t>RESOPTIC</t>
  </si>
  <si>
    <t>VANNES AGGLO NUMERIQUE</t>
  </si>
  <si>
    <t>Forme Juridque</t>
  </si>
  <si>
    <t>Société par actions simplifiée</t>
  </si>
  <si>
    <t>RCS</t>
  </si>
  <si>
    <t>Adresse</t>
  </si>
  <si>
    <t>Code Postal</t>
  </si>
  <si>
    <t>Ville</t>
  </si>
  <si>
    <t>Val de Reuil</t>
  </si>
  <si>
    <t>Besançon</t>
  </si>
  <si>
    <t>Strasbourg</t>
  </si>
  <si>
    <t>Représenté par</t>
  </si>
  <si>
    <t>Fonction / RCS :</t>
  </si>
  <si>
    <t>Nom / Forme :</t>
  </si>
  <si>
    <t>Nom/Prénom/Forme</t>
  </si>
  <si>
    <t>Fonction RCS</t>
  </si>
  <si>
    <t>Société par Actions Simplifiée</t>
  </si>
  <si>
    <t>Raison Sociale :</t>
  </si>
  <si>
    <t>Opérateur</t>
  </si>
  <si>
    <t>Informations Légales</t>
  </si>
  <si>
    <t>SFR</t>
  </si>
  <si>
    <t>CELESTE</t>
  </si>
  <si>
    <t>JAGUAR NETWORK</t>
  </si>
  <si>
    <t>KEYYO</t>
  </si>
  <si>
    <t>NETALIS</t>
  </si>
  <si>
    <t>Woippy</t>
  </si>
  <si>
    <t>BOUYGUES TELECOM</t>
  </si>
  <si>
    <t>Paris N° 397 480 930</t>
  </si>
  <si>
    <t>37-39 rue boissière</t>
  </si>
  <si>
    <t>Paris</t>
  </si>
  <si>
    <t>Société Anonyme</t>
  </si>
  <si>
    <t>Meaux N° 439 905 837</t>
  </si>
  <si>
    <t>Champs-sur-Marne</t>
  </si>
  <si>
    <t>Toulouse</t>
  </si>
  <si>
    <t>Marseille N° 439 099 656</t>
  </si>
  <si>
    <t>71 avenue André Roussin</t>
  </si>
  <si>
    <t>Marseille</t>
  </si>
  <si>
    <t>Nanterre N° 390 081 156</t>
  </si>
  <si>
    <t xml:space="preserve"> 92-98 boulevard Victor Hugo</t>
  </si>
  <si>
    <t>Clichy</t>
  </si>
  <si>
    <t>Besançon N° 812 132 512</t>
  </si>
  <si>
    <t>27 rue de Chatillon</t>
  </si>
  <si>
    <t>Ecole-Valentin</t>
  </si>
  <si>
    <t>SFR (venant aux droits de la société NEUF CEGETEL)</t>
  </si>
  <si>
    <t>Paris N° 403 106 537</t>
  </si>
  <si>
    <t>42 avenue de Friedland</t>
  </si>
  <si>
    <t>ZAYO France</t>
  </si>
  <si>
    <t>Paris N° 423 455 203</t>
  </si>
  <si>
    <t>19 rue Poissonnière</t>
  </si>
  <si>
    <t>Daragon Sébastien</t>
  </si>
  <si>
    <t>Référence Opérateur :</t>
  </si>
  <si>
    <t>Référence Altitude Infra :</t>
  </si>
  <si>
    <t>GTR :</t>
  </si>
  <si>
    <t>TH2 - 137 Boulevard Voltaire, 75007 Paris</t>
  </si>
  <si>
    <t>Equinix PA2 - 114, rue Ambroise Croizat, Saint-Denis</t>
  </si>
  <si>
    <t xml:space="preserve">Val de Reuil </t>
  </si>
  <si>
    <t>Resoptic - Datacenter Arcan - 3 Avenue Des Deux Fontaines, Woippy</t>
  </si>
  <si>
    <t>Doubs La Fibre - Datacenter Néoclyde - 2 Rue Albert Einstein, 25000 Besançon</t>
  </si>
  <si>
    <t>Saint Senier De Beuvron</t>
  </si>
  <si>
    <t>Manche Fibre - Chemin Rural 20 La Gralemois, 50240 Saint Senier De Beuvron</t>
  </si>
  <si>
    <t>Beaumont-Hague</t>
  </si>
  <si>
    <t>Manche Fibre - 16 Résidence les Ronces, 50440 Beaumont-Hague</t>
  </si>
  <si>
    <t>Rosace - 1 Rue du havre, 67000 Starsbourg</t>
  </si>
  <si>
    <t>Colmar</t>
  </si>
  <si>
    <t>Rosace - 2 Rue du Rhin, 68000 Colmar</t>
  </si>
  <si>
    <t>jeanphilippe.decour@rosace-fibre.fr</t>
  </si>
  <si>
    <t>Sophia Antipolis</t>
  </si>
  <si>
    <t>La Fibre 06 - 49 Rue Emile Hugues, 06600 Antibes Sophia Antipolis</t>
  </si>
  <si>
    <t>Nice</t>
  </si>
  <si>
    <t>La Fibre 06 - 23 Traverse Auguste Verola, 06200 Nice</t>
  </si>
  <si>
    <t>Volx</t>
  </si>
  <si>
    <t>PACT Fibre -  Impasse Place des Fébriles, 04130 Volx</t>
  </si>
  <si>
    <t>Embrun</t>
  </si>
  <si>
    <t>PACT Fibre -  Cimetière d'embrun, 05200 Embrun</t>
  </si>
  <si>
    <t xml:space="preserve">Decour Jean-Philippe </t>
  </si>
  <si>
    <t>Tarifs Local</t>
  </si>
  <si>
    <t>Tarifs National</t>
  </si>
  <si>
    <t xml:space="preserve">Commentaires: </t>
  </si>
  <si>
    <t>Mode de facturation des frais d'accès :</t>
  </si>
  <si>
    <t>Le Client reconnait avoir lu et pris connaissance de la Convention Cadre Nationale de Mars 2018</t>
  </si>
  <si>
    <t>797 446 283 R.C.S. Besançon</t>
  </si>
  <si>
    <t>8 rue Jacquard</t>
  </si>
  <si>
    <t>403 112 667 R.C.S. Evreux</t>
  </si>
  <si>
    <t>814 791 554 R.C.S. Coutances</t>
  </si>
  <si>
    <t>Parc d'activités Neptune 2 - 523 rue Henri Claudel</t>
  </si>
  <si>
    <t>Saint-Lô</t>
  </si>
  <si>
    <t>ALTO</t>
  </si>
  <si>
    <t>819 087 032 R.C.S. Evreux</t>
  </si>
  <si>
    <t>532 745 213 R.C.S. Evreux</t>
  </si>
  <si>
    <t>820 552 065 R.C.S. Evreux</t>
  </si>
  <si>
    <t>818 463 630 R.C.S. Strasbourg</t>
  </si>
  <si>
    <t>Entzheim</t>
  </si>
  <si>
    <t>Vannes Agglo Numérique</t>
  </si>
  <si>
    <t>790 632 057 R.C.S. Vannes</t>
  </si>
  <si>
    <t>23 rue des Tanneurs ZA du Landy</t>
  </si>
  <si>
    <t>Theix Noyalo</t>
  </si>
  <si>
    <t>Losange</t>
  </si>
  <si>
    <t>LOSANGE</t>
  </si>
  <si>
    <t>830 959 771 R.C.S. Reims</t>
  </si>
  <si>
    <t>Alain Sommerlatt</t>
  </si>
  <si>
    <t>Directeur Général</t>
  </si>
  <si>
    <t>alexandre.collin@losange-fibre.fr</t>
  </si>
  <si>
    <t>julien.masson@losange-fibre.fr</t>
  </si>
  <si>
    <t>Nancy</t>
  </si>
  <si>
    <r>
      <rPr>
        <b/>
        <sz val="8"/>
        <color theme="1"/>
        <rFont val="Arial"/>
        <family val="2"/>
      </rPr>
      <t>Losange</t>
    </r>
    <r>
      <rPr>
        <sz val="8"/>
        <color theme="1"/>
        <rFont val="Arial"/>
        <family val="2"/>
      </rPr>
      <t xml:space="preserve"> - Zayo - 1 rue Lafayette, parc d'activité de la Fayette 54320 nancy</t>
    </r>
  </si>
  <si>
    <t>Bar le Duc</t>
  </si>
  <si>
    <r>
      <rPr>
        <b/>
        <sz val="8"/>
        <rFont val="Arial"/>
        <family val="2"/>
      </rPr>
      <t>Losange</t>
    </r>
    <r>
      <rPr>
        <sz val="8"/>
        <rFont val="Arial"/>
        <family val="2"/>
      </rPr>
      <t xml:space="preserve"> - 1 rue de Sainte-Barbe 55000 Ornain</t>
    </r>
  </si>
  <si>
    <t>Liaison PM - Site</t>
  </si>
  <si>
    <t>Liaison NRO - Site</t>
  </si>
  <si>
    <t>Autre cas</t>
  </si>
  <si>
    <t>PM ou NRO :</t>
  </si>
  <si>
    <t>Identifiant :</t>
  </si>
  <si>
    <t>Bon de Commande
ACCES FTTE PASSIF</t>
  </si>
  <si>
    <t>A la mise en service de la commande signée par le Client</t>
  </si>
  <si>
    <t>Réf DTIO (si existante) :</t>
  </si>
  <si>
    <t>Dir. de DSP et du développement commercial</t>
  </si>
  <si>
    <t xml:space="preserve">Resp. du Développement Commercial de DSP </t>
  </si>
  <si>
    <t>Gouttin Manuel</t>
  </si>
  <si>
    <t>manuel.gouttin@altitudeinfra.fr</t>
  </si>
  <si>
    <t>07 56 12 22 45</t>
  </si>
  <si>
    <t>Benoit Brechon</t>
  </si>
  <si>
    <t>stéphane.olivie@emeraudethd.fr</t>
  </si>
  <si>
    <t>04 48 81 00 00</t>
  </si>
  <si>
    <t>Emeraude THD</t>
  </si>
  <si>
    <t>EMERAUDE THD</t>
  </si>
  <si>
    <t>829 012 731 RCS Carcassonne</t>
  </si>
  <si>
    <t>40 all Gutenberg</t>
  </si>
  <si>
    <t>Carcassonne</t>
  </si>
  <si>
    <t>Christophe Henriot</t>
  </si>
  <si>
    <t>christophe.henriot@altitudeinfra.fr</t>
  </si>
  <si>
    <t>06 36 45 71 69</t>
  </si>
  <si>
    <t>THD 66</t>
  </si>
  <si>
    <t>829 010 255 RCS Perpignan</t>
  </si>
  <si>
    <t xml:space="preserve">18 Boulevard KENNEDY le Baudelaire  </t>
  </si>
  <si>
    <t>Perpignan</t>
  </si>
  <si>
    <t>Comman Alain</t>
  </si>
  <si>
    <t>alain.comman@altitudeinfra.fr</t>
  </si>
  <si>
    <t>07 56 12 22 49</t>
  </si>
  <si>
    <t>Key Account Manager</t>
  </si>
  <si>
    <t>Pasquet Patrice</t>
  </si>
  <si>
    <t>patrice.pasquet@altitudeinfra.fr</t>
  </si>
  <si>
    <t>06 64 07 85 32</t>
  </si>
  <si>
    <t>Verduron Benoit</t>
  </si>
  <si>
    <t>benoit.verduron@fibre31.fr</t>
  </si>
  <si>
    <t>06 98 99 68 14</t>
  </si>
  <si>
    <t>FIBRE 31</t>
  </si>
  <si>
    <t>824 290 969 R.C.S. Toulouse</t>
  </si>
  <si>
    <t xml:space="preserve"> ZAC Basso Cambo 3, 25 avenue Gaspard Coriolis 16 rue Claude Marie Perroud</t>
  </si>
  <si>
    <t>Pierre Borda</t>
  </si>
  <si>
    <t>OCTOGONE FIBRE</t>
  </si>
  <si>
    <t>822 189 866 R.C.S. Montauban</t>
  </si>
  <si>
    <t>170, rue Philippe Noiret</t>
  </si>
  <si>
    <t>Montauban</t>
  </si>
  <si>
    <t>Laurent Averseng</t>
  </si>
  <si>
    <t>ORANGE BUSINESS SERVICES</t>
  </si>
  <si>
    <t>Bobigny N° 345 039 416</t>
  </si>
  <si>
    <t>1 Place des droits de l'Homme</t>
  </si>
  <si>
    <t>Saint Denis La Plaine</t>
  </si>
  <si>
    <t>BOUYGUES TÉLÉCOM</t>
  </si>
  <si>
    <t>20 rue Albert Einstein</t>
  </si>
  <si>
    <t>ZAYO</t>
  </si>
  <si>
    <t>FULLSAVE</t>
  </si>
  <si>
    <t>Toulouse N°451 627 848</t>
  </si>
  <si>
    <t>40, rue du village d'entreprises - Hotel Telecom</t>
  </si>
  <si>
    <t>Labège</t>
  </si>
  <si>
    <t>KOSC</t>
  </si>
  <si>
    <t>HALIE</t>
  </si>
  <si>
    <t>Evreux N° 845 175 652</t>
  </si>
  <si>
    <t>9200 voie des clouets</t>
  </si>
  <si>
    <t>NRO Commune</t>
  </si>
  <si>
    <t>DSP</t>
  </si>
  <si>
    <t>Ref_NRO</t>
  </si>
  <si>
    <t>Etat_NRO</t>
  </si>
  <si>
    <t>date_Install_NRO</t>
  </si>
  <si>
    <t>date_Install_Prev_NRO</t>
  </si>
  <si>
    <t>numeroLocalisation</t>
  </si>
  <si>
    <t>extensionAbregeeLocalisation</t>
  </si>
  <si>
    <t>voieLocalisation</t>
  </si>
  <si>
    <t>CP</t>
  </si>
  <si>
    <t>INSEE</t>
  </si>
  <si>
    <t>Commune</t>
  </si>
  <si>
    <t>LA FIBRE 06</t>
  </si>
  <si>
    <t>NRO-06-001</t>
  </si>
  <si>
    <t>ETUDE</t>
  </si>
  <si>
    <t>ANDON</t>
  </si>
  <si>
    <t>NRO-06-002</t>
  </si>
  <si>
    <t>ST AUBAN</t>
  </si>
  <si>
    <t>NRO-06-003</t>
  </si>
  <si>
    <t>DEPLOYE</t>
  </si>
  <si>
    <t>CHEMIN DE VIENNE</t>
  </si>
  <si>
    <t>BLAUSASC</t>
  </si>
  <si>
    <t>NRO-06-004</t>
  </si>
  <si>
    <t>ROUTE DE BEZAUDUN</t>
  </si>
  <si>
    <t>BOUYON</t>
  </si>
  <si>
    <t>NRO-06-005</t>
  </si>
  <si>
    <t>PLACE LOUIS ARMAND</t>
  </si>
  <si>
    <t>BREIL SUR ROYA</t>
  </si>
  <si>
    <t>NRO-06-006</t>
  </si>
  <si>
    <t>CHEMIN DU STADE</t>
  </si>
  <si>
    <t>ST CEZAIRE SUR SIAGNE</t>
  </si>
  <si>
    <t>NRO-06-007</t>
  </si>
  <si>
    <t>PLANIFIE</t>
  </si>
  <si>
    <t>CHEMIN DU PILON</t>
  </si>
  <si>
    <t>CONTES</t>
  </si>
  <si>
    <t>NRO-06-008</t>
  </si>
  <si>
    <t>ROUTE DEPARTEMENTALE 6204</t>
  </si>
  <si>
    <t>TENDE</t>
  </si>
  <si>
    <t>NRO-06-009</t>
  </si>
  <si>
    <t>CHEMIN DU CASTEL</t>
  </si>
  <si>
    <t>L ESCARENE</t>
  </si>
  <si>
    <t>NRO-06-010</t>
  </si>
  <si>
    <t>BOULEVARD D AURON</t>
  </si>
  <si>
    <t>ST ETIENNE DE TINEE</t>
  </si>
  <si>
    <t>NRO-06-011</t>
  </si>
  <si>
    <t>GREOLIERES</t>
  </si>
  <si>
    <t>NRO-06-012</t>
  </si>
  <si>
    <t>VILLENEUVE D ENTRAUNES</t>
  </si>
  <si>
    <t>NRO-06-013</t>
  </si>
  <si>
    <t>BOULEVARD GENERAL ESTIENNE</t>
  </si>
  <si>
    <t>LUCERAM</t>
  </si>
  <si>
    <t>NRO-06-014</t>
  </si>
  <si>
    <t>RUE DE L ANCIENNE GENDARMERIE</t>
  </si>
  <si>
    <t>ST MARTIN VESUBIE</t>
  </si>
  <si>
    <t>NRO-06-015</t>
  </si>
  <si>
    <t>ST PIERRE</t>
  </si>
  <si>
    <t>NRO-06-016</t>
  </si>
  <si>
    <t>CHEMIN DU CLOS</t>
  </si>
  <si>
    <t>PEYMEINADE</t>
  </si>
  <si>
    <t>NRO-06-017</t>
  </si>
  <si>
    <t>PEILLE</t>
  </si>
  <si>
    <t>NRO-06-018</t>
  </si>
  <si>
    <t>ROUTE DE LA TINEE</t>
  </si>
  <si>
    <t>CLANS</t>
  </si>
  <si>
    <t>NRO-06-019</t>
  </si>
  <si>
    <t>AVENUE EMMANUEL SIGNORET</t>
  </si>
  <si>
    <t>PUGET THENIERS</t>
  </si>
  <si>
    <t>NRO-06-020</t>
  </si>
  <si>
    <t>REVEST LES ROCHES</t>
  </si>
  <si>
    <t>NRO-06-021</t>
  </si>
  <si>
    <t>QUARTIER LA DORGANE</t>
  </si>
  <si>
    <t>LA BOLLENE VESUBIE</t>
  </si>
  <si>
    <t>PROMENADE DU DOCTEUR CIAMIN</t>
  </si>
  <si>
    <t>ST SAUVEUR SUR TINEE</t>
  </si>
  <si>
    <t>NRO-06-023</t>
  </si>
  <si>
    <t>SERANON</t>
  </si>
  <si>
    <t>NRO-06-024</t>
  </si>
  <si>
    <t>LAZISOLA</t>
  </si>
  <si>
    <t>ISOLA</t>
  </si>
  <si>
    <t>NRO-06-025</t>
  </si>
  <si>
    <t>AVENUE FRANCOIS GOBY</t>
  </si>
  <si>
    <t>ST VALLIER DE THIEY</t>
  </si>
  <si>
    <t>NRO-06-026</t>
  </si>
  <si>
    <t>ROUTE DEPARTEMENTALE 32</t>
  </si>
  <si>
    <t>UTELLE</t>
  </si>
  <si>
    <t>NRO-06-027</t>
  </si>
  <si>
    <t>AVENUE DE VALBERG</t>
  </si>
  <si>
    <t>PEONE</t>
  </si>
  <si>
    <t>NRO-06-028</t>
  </si>
  <si>
    <t>ROUTE DEPARTEMENTALE 6202</t>
  </si>
  <si>
    <t>VILLARS SUR VAR</t>
  </si>
  <si>
    <t>NRO-06-029</t>
  </si>
  <si>
    <t>ROUTE DES GORGES</t>
  </si>
  <si>
    <t>RIGAUD</t>
  </si>
  <si>
    <t>NRO-06-030</t>
  </si>
  <si>
    <t>AVENUE AUGUSTE VEROLA</t>
  </si>
  <si>
    <t>NICE</t>
  </si>
  <si>
    <t>NRO-06-031</t>
  </si>
  <si>
    <t>RUE EMILE HUGUES</t>
  </si>
  <si>
    <t>ANTIBES</t>
  </si>
  <si>
    <t>NRO-08-001</t>
  </si>
  <si>
    <t>AVENUE JEAN JAURES</t>
  </si>
  <si>
    <t>CHALLERANGE</t>
  </si>
  <si>
    <t>NRO-08-002</t>
  </si>
  <si>
    <t>RUE DE L AIRE</t>
  </si>
  <si>
    <t>FLEVILLE</t>
  </si>
  <si>
    <t>NRO-08-003</t>
  </si>
  <si>
    <t>RUE DU MAHOMET</t>
  </si>
  <si>
    <t>BUZANCY</t>
  </si>
  <si>
    <t>NRO-08-004</t>
  </si>
  <si>
    <t>RUE DU PALACE</t>
  </si>
  <si>
    <t>VOUZIERS</t>
  </si>
  <si>
    <t>NRO-08-005</t>
  </si>
  <si>
    <t>RUE DE LA GUINGUETTE</t>
  </si>
  <si>
    <t>BAIRON ET SES ENVIRONS</t>
  </si>
  <si>
    <t>NRO-08-006</t>
  </si>
  <si>
    <t>RUE MOULIN LAVIGNE</t>
  </si>
  <si>
    <t>MOUZON</t>
  </si>
  <si>
    <t>NRO-08-007</t>
  </si>
  <si>
    <t>HARAUCOURT</t>
  </si>
  <si>
    <t>NRO-08-008</t>
  </si>
  <si>
    <t>RUE DU STADE</t>
  </si>
  <si>
    <t>GIVONNE</t>
  </si>
  <si>
    <t>NRO-08-009</t>
  </si>
  <si>
    <t>RUELLE BEL AIR</t>
  </si>
  <si>
    <t>DOUZY</t>
  </si>
  <si>
    <t>NRO-08-010</t>
  </si>
  <si>
    <t>RUE DU QUAI DE LA GARE</t>
  </si>
  <si>
    <t>CARIGNAN</t>
  </si>
  <si>
    <t>NRO-08-011</t>
  </si>
  <si>
    <t>MARGUT</t>
  </si>
  <si>
    <t>NRO-08-012</t>
  </si>
  <si>
    <t>RUE ROGER SALENGRO</t>
  </si>
  <si>
    <t>FLIZE</t>
  </si>
  <si>
    <t>NRO-08-013</t>
  </si>
  <si>
    <t>TOURTERON</t>
  </si>
  <si>
    <t>NRO-08-014</t>
  </si>
  <si>
    <t>VONCQ</t>
  </si>
  <si>
    <t>NRO-08-015</t>
  </si>
  <si>
    <t>PLACE AUX BOIS</t>
  </si>
  <si>
    <t>MACHAULT</t>
  </si>
  <si>
    <t>NRO-08-016</t>
  </si>
  <si>
    <t>AMAGNE</t>
  </si>
  <si>
    <t>NRO-08-017</t>
  </si>
  <si>
    <t>RETHEL</t>
  </si>
  <si>
    <t>NRO-08-018</t>
  </si>
  <si>
    <t>ASFELD</t>
  </si>
  <si>
    <t>NRO-08-019</t>
  </si>
  <si>
    <t>POIX TERRON</t>
  </si>
  <si>
    <t>NRO-08-020</t>
  </si>
  <si>
    <t>CHATEAU PORCIEN</t>
  </si>
  <si>
    <t>NRO-08-021</t>
  </si>
  <si>
    <t>WASIGNY</t>
  </si>
  <si>
    <t>NRO-08-022</t>
  </si>
  <si>
    <t>ROCQUIGNY</t>
  </si>
  <si>
    <t>NRO-08-023</t>
  </si>
  <si>
    <t>LIART</t>
  </si>
  <si>
    <t>NRO-08-024</t>
  </si>
  <si>
    <t>AUVILLERS LES FORGES</t>
  </si>
  <si>
    <t>NRO-08-025</t>
  </si>
  <si>
    <t>RIMOGNE</t>
  </si>
  <si>
    <t>NRO-08-026</t>
  </si>
  <si>
    <t>ROCROI</t>
  </si>
  <si>
    <t>NRO-08-027</t>
  </si>
  <si>
    <t>MONTHERME</t>
  </si>
  <si>
    <t>NRO-08-028</t>
  </si>
  <si>
    <t>TOURNES</t>
  </si>
  <si>
    <t>NRO-08-029</t>
  </si>
  <si>
    <t>PLACE DE LA MAIRIE</t>
  </si>
  <si>
    <t>ST LAURENT</t>
  </si>
  <si>
    <t>NRO-08-030</t>
  </si>
  <si>
    <t>RUE ETIENNE DOLET</t>
  </si>
  <si>
    <t>VRIGNE AUX BOIS</t>
  </si>
  <si>
    <t>NRO-08-031</t>
  </si>
  <si>
    <t>CLAVY WARBY</t>
  </si>
  <si>
    <t>NRO-08-032</t>
  </si>
  <si>
    <t>FUMAY</t>
  </si>
  <si>
    <t>NRO-08-033</t>
  </si>
  <si>
    <t>GIVET</t>
  </si>
  <si>
    <t>NRO-08-034</t>
  </si>
  <si>
    <t>GESPUNSART</t>
  </si>
  <si>
    <t>NRO-08-035</t>
  </si>
  <si>
    <t>THILAY</t>
  </si>
  <si>
    <t>NRO-08-036</t>
  </si>
  <si>
    <t>REVIN</t>
  </si>
  <si>
    <t>NRO-08-037</t>
  </si>
  <si>
    <t>VIREUX MOLHAIN</t>
  </si>
  <si>
    <t>NRO-08-038</t>
  </si>
  <si>
    <t>SIGNY LE PETIT</t>
  </si>
  <si>
    <t>NRO-08-039</t>
  </si>
  <si>
    <t>WARNECOURT</t>
  </si>
  <si>
    <t>NRO-08-040</t>
  </si>
  <si>
    <t>SAULCES MONCLIN</t>
  </si>
  <si>
    <t>NRO-08-041</t>
  </si>
  <si>
    <t>CHEMERY CHEHERY</t>
  </si>
  <si>
    <t>NRO-08-042</t>
  </si>
  <si>
    <t>RUE DE LA LIBERATION</t>
  </si>
  <si>
    <t>TAGNON</t>
  </si>
  <si>
    <t>NRO-08-043</t>
  </si>
  <si>
    <t>AVENUE DE QUIMPER</t>
  </si>
  <si>
    <t>JUNIVILLE</t>
  </si>
  <si>
    <t>NRO-08-044</t>
  </si>
  <si>
    <t>SERAINCOURT</t>
  </si>
  <si>
    <t>NRO-08-046</t>
  </si>
  <si>
    <t>SIGNY L ABBAYE</t>
  </si>
  <si>
    <t>NRO-08-047</t>
  </si>
  <si>
    <t>DONCHERY</t>
  </si>
  <si>
    <t>NRO-08-048</t>
  </si>
  <si>
    <t>LONNY</t>
  </si>
  <si>
    <t>NRO-08-049</t>
  </si>
  <si>
    <t>FLOING</t>
  </si>
  <si>
    <t>NRO-10-001</t>
  </si>
  <si>
    <t>CHEMIN DE LONGUEVILLE</t>
  </si>
  <si>
    <t>MERY SUR SEINE</t>
  </si>
  <si>
    <t>NRO-10-002</t>
  </si>
  <si>
    <t>VILLENAUXE LA GRANDE</t>
  </si>
  <si>
    <t>NRO-10-003</t>
  </si>
  <si>
    <t>RUE DE LA POSTE</t>
  </si>
  <si>
    <t>MARCILLY LE HAYER</t>
  </si>
  <si>
    <t>NRO-10-004</t>
  </si>
  <si>
    <t>AIX VILLEMAUR PALIS</t>
  </si>
  <si>
    <t>NRO-10-005</t>
  </si>
  <si>
    <t>MONTGUEUX</t>
  </si>
  <si>
    <t>NRO-10-006</t>
  </si>
  <si>
    <t>ROUTE DE CUSSANGY</t>
  </si>
  <si>
    <t>CHESLEY</t>
  </si>
  <si>
    <t>NRO-10-007</t>
  </si>
  <si>
    <t>CHAOURCE</t>
  </si>
  <si>
    <t>NRO-10-008</t>
  </si>
  <si>
    <t>LES RICEYS</t>
  </si>
  <si>
    <t>NRO-10-009</t>
  </si>
  <si>
    <t>BAR SUR SEINE</t>
  </si>
  <si>
    <t>NRO-10-010</t>
  </si>
  <si>
    <t>ST PARRES LES VAUDES</t>
  </si>
  <si>
    <t>NRO-10-011</t>
  </si>
  <si>
    <t>LES BORDES AUMONT</t>
  </si>
  <si>
    <t>NRO-10-012</t>
  </si>
  <si>
    <t>RUE DE L EGLISE</t>
  </si>
  <si>
    <t>CLEREY</t>
  </si>
  <si>
    <t>NRO-10-013</t>
  </si>
  <si>
    <t>LUSIGNY SUR BARSE</t>
  </si>
  <si>
    <t>NRO-10-014</t>
  </si>
  <si>
    <t>BOUILLY</t>
  </si>
  <si>
    <t>NRO-10-015</t>
  </si>
  <si>
    <t>LAINES AUX BOIS</t>
  </si>
  <si>
    <t>NRO-10-016</t>
  </si>
  <si>
    <t>ROUTE DE CHAPELLE VALLON</t>
  </si>
  <si>
    <t>VOUE</t>
  </si>
  <si>
    <t>NRO-10-017</t>
  </si>
  <si>
    <t>THENNELIERES</t>
  </si>
  <si>
    <t>NRO-10-018</t>
  </si>
  <si>
    <t>BOULEVARD NAPOLEON</t>
  </si>
  <si>
    <t>BRIENNE LE CHATEAU</t>
  </si>
  <si>
    <t>NRO-10-019</t>
  </si>
  <si>
    <t>VENDEUVRE SUR BARSE</t>
  </si>
  <si>
    <t>NRO-10-020</t>
  </si>
  <si>
    <t>VILLE SUR TERRE</t>
  </si>
  <si>
    <t>NRO-10-021</t>
  </si>
  <si>
    <t>CHEMIN DIT DU LOTISSEMENT</t>
  </si>
  <si>
    <t>LESMONT</t>
  </si>
  <si>
    <t>NRO-10-022</t>
  </si>
  <si>
    <t>RUE DE LA FONTAINE ARRIGNY</t>
  </si>
  <si>
    <t>CHAVANGES</t>
  </si>
  <si>
    <t>NRO-10-023</t>
  </si>
  <si>
    <t>RUE DU PRIEURE</t>
  </si>
  <si>
    <t>RAMERUPT</t>
  </si>
  <si>
    <t>NRO-10-024</t>
  </si>
  <si>
    <t>ROUTE DE NOZAY</t>
  </si>
  <si>
    <t>ARCIS SUR AUBE</t>
  </si>
  <si>
    <t>NRO-10-025</t>
  </si>
  <si>
    <t>MAILLY LE CAMP</t>
  </si>
  <si>
    <t>NRO-10-026</t>
  </si>
  <si>
    <t>PLANCY L ABBAYE</t>
  </si>
  <si>
    <t>NRO-10-027</t>
  </si>
  <si>
    <t>ST MESMIN</t>
  </si>
  <si>
    <t>NRO-10-028</t>
  </si>
  <si>
    <t>CHACENAY</t>
  </si>
  <si>
    <t>NRO-10-029</t>
  </si>
  <si>
    <t>ESSOYES</t>
  </si>
  <si>
    <t>NRO-10-030</t>
  </si>
  <si>
    <t>MEURVILLE</t>
  </si>
  <si>
    <t>NRO-10-031</t>
  </si>
  <si>
    <t>VILLE SOUS LA FERTE</t>
  </si>
  <si>
    <t>NRO-10-032</t>
  </si>
  <si>
    <t>RUE JEAN MOULIN</t>
  </si>
  <si>
    <t>ROMILLY SUR SEINE</t>
  </si>
  <si>
    <t>NRO-10-033</t>
  </si>
  <si>
    <t>MAIZIERES LA GRANDE PAROISSE</t>
  </si>
  <si>
    <t>NRO-10-034</t>
  </si>
  <si>
    <t>MUSSY SUR SEINE</t>
  </si>
  <si>
    <t>NRO-10-035</t>
  </si>
  <si>
    <t>GYE SUR SEINE</t>
  </si>
  <si>
    <t>NRO-10-036</t>
  </si>
  <si>
    <t>ROUTE D AVREUIL</t>
  </si>
  <si>
    <t>VANLAY</t>
  </si>
  <si>
    <t>NRO-10-037</t>
  </si>
  <si>
    <t>ROUTE DE LONGUEPERTE</t>
  </si>
  <si>
    <t>CRANCEY</t>
  </si>
  <si>
    <t>NRO-10-038</t>
  </si>
  <si>
    <t>RUE COSTES ET BELLONTE</t>
  </si>
  <si>
    <t>NOGENT SUR SEINE</t>
  </si>
  <si>
    <t>NRO-10-039</t>
  </si>
  <si>
    <t>TRAINEL</t>
  </si>
  <si>
    <t>NRO-10-040</t>
  </si>
  <si>
    <t>ST BENOIST SUR VANNE</t>
  </si>
  <si>
    <t>NRO-10-041</t>
  </si>
  <si>
    <t>ESTISSAC</t>
  </si>
  <si>
    <t>NRO-10-042</t>
  </si>
  <si>
    <t>JEUGNY</t>
  </si>
  <si>
    <t>NRO-10-043</t>
  </si>
  <si>
    <t>AUXON</t>
  </si>
  <si>
    <t>NRO-10-044</t>
  </si>
  <si>
    <t>ERVY LE CHATEL</t>
  </si>
  <si>
    <t>NRO-10-045</t>
  </si>
  <si>
    <t>ST LYE</t>
  </si>
  <si>
    <t>NRO-10-046</t>
  </si>
  <si>
    <t>RUE DES SAULES</t>
  </si>
  <si>
    <t>CRENEY PRES TROYES</t>
  </si>
  <si>
    <t>NRO-10-047</t>
  </si>
  <si>
    <t>MARIGNY LE CHATEL</t>
  </si>
  <si>
    <t>NRO-10-048</t>
  </si>
  <si>
    <t>RUELLE DES JARDINS</t>
  </si>
  <si>
    <t>PINEY</t>
  </si>
  <si>
    <t>NRO-10-049</t>
  </si>
  <si>
    <t>DOLANCOURT</t>
  </si>
  <si>
    <t>NRO-10-050</t>
  </si>
  <si>
    <t>AVENUE DU GENERAL LECLERC</t>
  </si>
  <si>
    <t>BAR SUR AUBE</t>
  </si>
  <si>
    <t>NRO-10-051</t>
  </si>
  <si>
    <t>LIGNIERES</t>
  </si>
  <si>
    <t>NRO-10-052</t>
  </si>
  <si>
    <t>CHENNEGY</t>
  </si>
  <si>
    <t>NRO-10-053</t>
  </si>
  <si>
    <t>RUE DES ECOLES</t>
  </si>
  <si>
    <t>AVANT LES MARCILLY</t>
  </si>
  <si>
    <t>NRO-11-001</t>
  </si>
  <si>
    <t>ROUTE DE RAISSAC</t>
  </si>
  <si>
    <t>ALZONNE</t>
  </si>
  <si>
    <t>NRO-11-002</t>
  </si>
  <si>
    <t>EN COURS DE DEPLOIEMENT</t>
  </si>
  <si>
    <t>RUE DE LA RESTANQUE</t>
  </si>
  <si>
    <t>AZILLE</t>
  </si>
  <si>
    <t>NRO-11-003</t>
  </si>
  <si>
    <t>ROUTE DE LABASTIDE DE COULOUMAT</t>
  </si>
  <si>
    <t>BELPECH</t>
  </si>
  <si>
    <t>NRO-11-004</t>
  </si>
  <si>
    <t>AVENUE ERNEST LEOTARD</t>
  </si>
  <si>
    <t>BRAM</t>
  </si>
  <si>
    <t>NRO-11-005</t>
  </si>
  <si>
    <t>RUE DE L ARTISANAT</t>
  </si>
  <si>
    <t>CAPENDU</t>
  </si>
  <si>
    <t>NRO-11-006</t>
  </si>
  <si>
    <t>RUE DE LA MISERICORDE</t>
  </si>
  <si>
    <t>CASTELNAUDARY</t>
  </si>
  <si>
    <t>NRO-11-007</t>
  </si>
  <si>
    <t>ROUTE DES PYRENEES</t>
  </si>
  <si>
    <t>COUIZA</t>
  </si>
  <si>
    <t>NRO-11-008</t>
  </si>
  <si>
    <t>AVENUE DE SEPTIMANIE</t>
  </si>
  <si>
    <t>LEUCATE</t>
  </si>
  <si>
    <t>NRO-11-009</t>
  </si>
  <si>
    <t>B</t>
  </si>
  <si>
    <t>AVENUE LEON BOURGEOIS</t>
  </si>
  <si>
    <t>LEZIGNAN CORBIERES</t>
  </si>
  <si>
    <t>NRO-11-010</t>
  </si>
  <si>
    <t>RUE LOUIS BRAILLE</t>
  </si>
  <si>
    <t>LIMOUX</t>
  </si>
  <si>
    <t>NRO-11-011</t>
  </si>
  <si>
    <t>ROUTE DEPARTEMENTALE 117</t>
  </si>
  <si>
    <t>PUIVERT</t>
  </si>
  <si>
    <t>NRO-11-012</t>
  </si>
  <si>
    <t>RENNES LES BAINS</t>
  </si>
  <si>
    <t>NRO-11-013</t>
  </si>
  <si>
    <t>CHEMIN DE LA PALME</t>
  </si>
  <si>
    <t>SIGEAN</t>
  </si>
  <si>
    <t>NRO-11-014</t>
  </si>
  <si>
    <t>AVENUE DE NARBONNE</t>
  </si>
  <si>
    <t>ST LAURENT DE LA CABRERISSE</t>
  </si>
  <si>
    <t>NRO-11-015</t>
  </si>
  <si>
    <t>AXAT</t>
  </si>
  <si>
    <t>NRO-11-016</t>
  </si>
  <si>
    <t>AVENUE DU STADE</t>
  </si>
  <si>
    <t>CAUNES MINERVOIS</t>
  </si>
  <si>
    <t>NRO-11-017</t>
  </si>
  <si>
    <t>CAVES</t>
  </si>
  <si>
    <t>NRO-11-018</t>
  </si>
  <si>
    <t>AVENUE PIERRE DE COUBERTIN</t>
  </si>
  <si>
    <t>CONQUES SUR ORBIEL</t>
  </si>
  <si>
    <t>NRO-11-019</t>
  </si>
  <si>
    <t>CUXAC CABARDES</t>
  </si>
  <si>
    <t>NRO-11-020</t>
  </si>
  <si>
    <t>DURBAN CORBIERES</t>
  </si>
  <si>
    <t>NRO-11-021</t>
  </si>
  <si>
    <t>FANJEAUX</t>
  </si>
  <si>
    <t>NRO-11-022</t>
  </si>
  <si>
    <t>AVENUE DU CLAIR MATIN</t>
  </si>
  <si>
    <t>FERRALS LES CORBIERES</t>
  </si>
  <si>
    <t>NRO-11-023</t>
  </si>
  <si>
    <t>LABASTIDE D ANJOU</t>
  </si>
  <si>
    <t>NRO-11-024</t>
  </si>
  <si>
    <t>LAGRASSE</t>
  </si>
  <si>
    <t>NRO-11-025</t>
  </si>
  <si>
    <t>ROUTE DU BELVEDERE</t>
  </si>
  <si>
    <t>LASTOURS</t>
  </si>
  <si>
    <t>NRO-11-026</t>
  </si>
  <si>
    <t>LAURAGUEL</t>
  </si>
  <si>
    <t>NRO-11-027</t>
  </si>
  <si>
    <t>MONTREAL</t>
  </si>
  <si>
    <t>NRO-11-028</t>
  </si>
  <si>
    <t>MOUTHOUMET</t>
  </si>
  <si>
    <t>NRO-11-029</t>
  </si>
  <si>
    <t>RUE DU 19 MARS</t>
  </si>
  <si>
    <t>ROUBIA</t>
  </si>
  <si>
    <t>NRO-11-030</t>
  </si>
  <si>
    <t>PEYRENS</t>
  </si>
  <si>
    <t>NRO-11-031</t>
  </si>
  <si>
    <t>CHEMIN DES PELERINS</t>
  </si>
  <si>
    <t>PEYRIAC MINERVOIS</t>
  </si>
  <si>
    <t>NRO-11-032</t>
  </si>
  <si>
    <t>QUILLAN</t>
  </si>
  <si>
    <t>NRO-11-033</t>
  </si>
  <si>
    <t>SALLES SUR L HERS</t>
  </si>
  <si>
    <t>NRO-11-034</t>
  </si>
  <si>
    <t>ST MARTIN LALANDE</t>
  </si>
  <si>
    <t>NRO-11-035</t>
  </si>
  <si>
    <t>THEZAN DES CORBIERES</t>
  </si>
  <si>
    <t>NRO-11-036</t>
  </si>
  <si>
    <t>TUCHAN</t>
  </si>
  <si>
    <t>NRO-11-037</t>
  </si>
  <si>
    <t>VILLENEUVE MINERVOIS</t>
  </si>
  <si>
    <t>NRO-11-038</t>
  </si>
  <si>
    <t>MONTOLIEU</t>
  </si>
  <si>
    <t>NRO-11-039</t>
  </si>
  <si>
    <t>MOUX</t>
  </si>
  <si>
    <t>NRO-11-040</t>
  </si>
  <si>
    <t>SOUPEX</t>
  </si>
  <si>
    <t>NRO-11-041</t>
  </si>
  <si>
    <t>VILLESPY</t>
  </si>
  <si>
    <t>NRO-11-ZZ1</t>
  </si>
  <si>
    <t>ROQUEFORT DE SAULT</t>
  </si>
  <si>
    <t>NRO-11-ZZ2</t>
  </si>
  <si>
    <t>BELVEZE DU RAZES</t>
  </si>
  <si>
    <t>NRO-11-ZZ3</t>
  </si>
  <si>
    <t>ESPEZEL</t>
  </si>
  <si>
    <t>NRO-11-ZZ4</t>
  </si>
  <si>
    <t>GAJA LA SELVE</t>
  </si>
  <si>
    <t>NRO-11-ZZ5</t>
  </si>
  <si>
    <t>PADERN</t>
  </si>
  <si>
    <t>NRO-11-ZZ6</t>
  </si>
  <si>
    <t>PEYREFITTE DU RAZES</t>
  </si>
  <si>
    <t>NRO-11-ZZ7</t>
  </si>
  <si>
    <t>ST HILAIRE</t>
  </si>
  <si>
    <t>CORAI</t>
  </si>
  <si>
    <t>NRO-21-001</t>
  </si>
  <si>
    <t>AUXONNE</t>
  </si>
  <si>
    <t>NRO-21-002</t>
  </si>
  <si>
    <t>FONTAINE FRANCAISE</t>
  </si>
  <si>
    <t>NRO-21-003</t>
  </si>
  <si>
    <t>MIREBEAU SUR BEZE</t>
  </si>
  <si>
    <t>NRO-21-004</t>
  </si>
  <si>
    <t>PONTAILLER SUR SAONE</t>
  </si>
  <si>
    <t>NRO-21-005</t>
  </si>
  <si>
    <t>SEURRE</t>
  </si>
  <si>
    <t>NRO-21-006</t>
  </si>
  <si>
    <t>THOREY EN PLAINE</t>
  </si>
  <si>
    <t>NRO-21-007</t>
  </si>
  <si>
    <t>GENLIS</t>
  </si>
  <si>
    <t>NRO-21-008</t>
  </si>
  <si>
    <t>SELONGEY</t>
  </si>
  <si>
    <t>NRO-21-009</t>
  </si>
  <si>
    <t>VAROIS ET CHAIGNOT</t>
  </si>
  <si>
    <t>NRO-21-010</t>
  </si>
  <si>
    <t>L ETANG VERGY</t>
  </si>
  <si>
    <t>NRO-21-011</t>
  </si>
  <si>
    <t>NUITS ST GEORGES</t>
  </si>
  <si>
    <t>NRO-21-012</t>
  </si>
  <si>
    <t>VELARS SUR OUCHE</t>
  </si>
  <si>
    <t>NRO-21-013</t>
  </si>
  <si>
    <t>CHAMBOEUF</t>
  </si>
  <si>
    <t>NRO-21-014</t>
  </si>
  <si>
    <t>ST PHILIBERT</t>
  </si>
  <si>
    <t>NRO-21-015</t>
  </si>
  <si>
    <t>ARCONCEY</t>
  </si>
  <si>
    <t>NRO-21-016</t>
  </si>
  <si>
    <t>ARNAY LE DUC</t>
  </si>
  <si>
    <t>NRO-21-017</t>
  </si>
  <si>
    <t>BLIGNY SUR OUCHE</t>
  </si>
  <si>
    <t>NRO-21-018</t>
  </si>
  <si>
    <t>CHATEAUNEUF</t>
  </si>
  <si>
    <t>NRO-21-019</t>
  </si>
  <si>
    <t>POUILLY EN AUXOIS</t>
  </si>
  <si>
    <t>NRO-21-020</t>
  </si>
  <si>
    <t>SAULIEU</t>
  </si>
  <si>
    <t>NRO-21-021</t>
  </si>
  <si>
    <t>SOMBERNON</t>
  </si>
  <si>
    <t>NRO-21-022</t>
  </si>
  <si>
    <t>SEMUR EN AUXOIS</t>
  </si>
  <si>
    <t>NRO-21-023</t>
  </si>
  <si>
    <t>VITTEAUX</t>
  </si>
  <si>
    <t>DOUBS THD</t>
  </si>
  <si>
    <t>NRO-25-001</t>
  </si>
  <si>
    <t>FRASNE</t>
  </si>
  <si>
    <t>NRO-25-002</t>
  </si>
  <si>
    <t>RUE ERNEST NICOLAS</t>
  </si>
  <si>
    <t>BAUME LES DAMES</t>
  </si>
  <si>
    <t>NRO-25-003</t>
  </si>
  <si>
    <t>CHEMIN DU TROU AU LOUP</t>
  </si>
  <si>
    <t>MORTEAU</t>
  </si>
  <si>
    <t>NRO-25-004</t>
  </si>
  <si>
    <t>RUE DE LA GRANDE OYE</t>
  </si>
  <si>
    <t>HOUTAUD</t>
  </si>
  <si>
    <t>NRO-25-005</t>
  </si>
  <si>
    <t>RUE DE SALINS</t>
  </si>
  <si>
    <t>LEVIER</t>
  </si>
  <si>
    <t>NRO-25-006</t>
  </si>
  <si>
    <t>RUE DU SQUARE</t>
  </si>
  <si>
    <t>MAICHE</t>
  </si>
  <si>
    <t>NRO-25-007</t>
  </si>
  <si>
    <t>RUE DE CHAMPONOT</t>
  </si>
  <si>
    <t>ROULANS</t>
  </si>
  <si>
    <t>NRO-25-008</t>
  </si>
  <si>
    <t>RUE PORTE DES NOYES</t>
  </si>
  <si>
    <t>PAYS DE CLERVAL</t>
  </si>
  <si>
    <t>NRO-25-009</t>
  </si>
  <si>
    <t>BOUCLANS</t>
  </si>
  <si>
    <t>NRO-25-010</t>
  </si>
  <si>
    <t>CHARQUEMONT</t>
  </si>
  <si>
    <t>NRO-25-011</t>
  </si>
  <si>
    <t>RUE DE LA COMBE AU RANG</t>
  </si>
  <si>
    <t>LE RUSSEY</t>
  </si>
  <si>
    <t>NRO-25-012</t>
  </si>
  <si>
    <t>RUE DU GENERAL DE GAULLE</t>
  </si>
  <si>
    <t>VILLERS LE LAC</t>
  </si>
  <si>
    <t>NRO-25-013</t>
  </si>
  <si>
    <t>LE PETIT BOIS</t>
  </si>
  <si>
    <t>LA CLUSE ET MIJOUX</t>
  </si>
  <si>
    <t>NRO-25-014</t>
  </si>
  <si>
    <t>DAMPRICHARD</t>
  </si>
  <si>
    <t>NRO-25-015</t>
  </si>
  <si>
    <t>RUE DE LA VIEILLE COTE</t>
  </si>
  <si>
    <t>PONT LES MOULINS</t>
  </si>
  <si>
    <t>NRO-25-016</t>
  </si>
  <si>
    <t>ARCEY</t>
  </si>
  <si>
    <t>NRO-25-017</t>
  </si>
  <si>
    <t>RUE LEON BELZ</t>
  </si>
  <si>
    <t>ROUGEMONT</t>
  </si>
  <si>
    <t>NRO-25-018</t>
  </si>
  <si>
    <t>RUE DE LA LOGEOTTE</t>
  </si>
  <si>
    <t>L ISLE SUR LE DOUBS</t>
  </si>
  <si>
    <t>NRO-25-019</t>
  </si>
  <si>
    <t>COLOMBIER FONTAINE</t>
  </si>
  <si>
    <t>NRO-25-020</t>
  </si>
  <si>
    <t>RUE DU GUEUTY</t>
  </si>
  <si>
    <t>LA TOUR DE SCAY</t>
  </si>
  <si>
    <t>NRO-25-021</t>
  </si>
  <si>
    <t>PONT DE ROIDE VERMONDANS</t>
  </si>
  <si>
    <t>NRO-25-022</t>
  </si>
  <si>
    <t>ROCHES LES BLAMONT</t>
  </si>
  <si>
    <t>NRO-25-023</t>
  </si>
  <si>
    <t>RUE DES ARTISANS</t>
  </si>
  <si>
    <t>DEVECEY</t>
  </si>
  <si>
    <t>NRO-25-024</t>
  </si>
  <si>
    <t>ROUTE DE BESANCON</t>
  </si>
  <si>
    <t>SANCEY</t>
  </si>
  <si>
    <t>NRO-25-025</t>
  </si>
  <si>
    <t>RUE DU DOUBS</t>
  </si>
  <si>
    <t>ST HIPPOLYTE</t>
  </si>
  <si>
    <t>NRO-25-026</t>
  </si>
  <si>
    <t>RUE DU REPOS</t>
  </si>
  <si>
    <t>PIERREFONTAINE LES VARANS</t>
  </si>
  <si>
    <t>NRO-25-027</t>
  </si>
  <si>
    <t>RUE DU CLOS DU SAUCET</t>
  </si>
  <si>
    <t>BELLEHERBE</t>
  </si>
  <si>
    <t>NRO-25-028</t>
  </si>
  <si>
    <t>TARCENAY FOUCHERANS</t>
  </si>
  <si>
    <t>NRO-25-029</t>
  </si>
  <si>
    <t>RUE DE L HOTEL DE VILLE</t>
  </si>
  <si>
    <t>VALDAHON</t>
  </si>
  <si>
    <t>NRO-25-030</t>
  </si>
  <si>
    <t>GRANDE RUE</t>
  </si>
  <si>
    <t>VERCEL VILLEDIEU LE CAMP</t>
  </si>
  <si>
    <t>NRO-25-031</t>
  </si>
  <si>
    <t>RUE SAINT MARTIN</t>
  </si>
  <si>
    <t>ORCHAMPS VENNES</t>
  </si>
  <si>
    <t>NRO-25-032</t>
  </si>
  <si>
    <t>RUE DE L ECOLE</t>
  </si>
  <si>
    <t>RECOLOGNE</t>
  </si>
  <si>
    <t>NRO-25-033</t>
  </si>
  <si>
    <t>ST VIT</t>
  </si>
  <si>
    <t>NRO-25-034</t>
  </si>
  <si>
    <t>RUE DU GEY</t>
  </si>
  <si>
    <t>QUINGEY</t>
  </si>
  <si>
    <t>NRO-25-035</t>
  </si>
  <si>
    <t>EPEUGNEY</t>
  </si>
  <si>
    <t>NRO-25-036</t>
  </si>
  <si>
    <t>RUE DU MIROIR</t>
  </si>
  <si>
    <t>ORNANS</t>
  </si>
  <si>
    <t>NRO-25-037</t>
  </si>
  <si>
    <t>RUE DE LA FRUITIERE</t>
  </si>
  <si>
    <t>GUYANS DURNES</t>
  </si>
  <si>
    <t>NRO-25-038</t>
  </si>
  <si>
    <t>RUE DE LA PEPINIERE</t>
  </si>
  <si>
    <t>ARC ET SENANS</t>
  </si>
  <si>
    <t>NRO-25-039</t>
  </si>
  <si>
    <t>AMBIERGE</t>
  </si>
  <si>
    <t>AMANCEY</t>
  </si>
  <si>
    <t>NRO-25-040</t>
  </si>
  <si>
    <t>LODS</t>
  </si>
  <si>
    <t>NRO-25-041</t>
  </si>
  <si>
    <t>RUE DE LA LOUE</t>
  </si>
  <si>
    <t>OUHANS</t>
  </si>
  <si>
    <t>NRO-25-042</t>
  </si>
  <si>
    <t>RUE DES ROSIERS</t>
  </si>
  <si>
    <t>GILLEY</t>
  </si>
  <si>
    <t>NRO-25-044</t>
  </si>
  <si>
    <t>IMPASSE DE LA FABRIQUE</t>
  </si>
  <si>
    <t>LABERGEMENT STE MARIE</t>
  </si>
  <si>
    <t>NRO-25-045</t>
  </si>
  <si>
    <t>RUE DE LA SABLIERE</t>
  </si>
  <si>
    <t>LES HOPITAUX NEUFS</t>
  </si>
  <si>
    <t>NRO-25-046</t>
  </si>
  <si>
    <t>RUE CART BROUMET</t>
  </si>
  <si>
    <t>MOUTHE</t>
  </si>
  <si>
    <t>NRO-25-047</t>
  </si>
  <si>
    <t>RUE PRINCIPALE</t>
  </si>
  <si>
    <t>GLERE</t>
  </si>
  <si>
    <t>NRO-25-150</t>
  </si>
  <si>
    <t>RUE ALBERT EINSTEIN</t>
  </si>
  <si>
    <t>BESANCON</t>
  </si>
  <si>
    <t>NRO-31-160</t>
  </si>
  <si>
    <t>MONTASTRUC LA CONSEILLERE</t>
  </si>
  <si>
    <t>NRO-31-161</t>
  </si>
  <si>
    <t>ROUTE DE PUYLAURENS</t>
  </si>
  <si>
    <t>VERFEIL</t>
  </si>
  <si>
    <t>NRO-31-162</t>
  </si>
  <si>
    <t>CHEMIN DE BALZA</t>
  </si>
  <si>
    <t>BESSIERES</t>
  </si>
  <si>
    <t>NRO-31-163</t>
  </si>
  <si>
    <t>ROUTE D OX</t>
  </si>
  <si>
    <t>SEYSSES</t>
  </si>
  <si>
    <t>NRO-31-164</t>
  </si>
  <si>
    <t>RUE JEAN ROSTAND</t>
  </si>
  <si>
    <t>LABEGE</t>
  </si>
  <si>
    <t>NRO-31-165</t>
  </si>
  <si>
    <t>AVENUE DE MAZERES</t>
  </si>
  <si>
    <t>MONTREJEAU</t>
  </si>
  <si>
    <t>NRO-31-166</t>
  </si>
  <si>
    <t>VILLAGE</t>
  </si>
  <si>
    <t>CABANAC CAZAUX</t>
  </si>
  <si>
    <t>NRO-31-167</t>
  </si>
  <si>
    <t>AVENUE DE LA GARE</t>
  </si>
  <si>
    <t>CINTEGABELLE</t>
  </si>
  <si>
    <t>NRO-31-168</t>
  </si>
  <si>
    <t>RUE JULES GUESDE</t>
  </si>
  <si>
    <t>CAZERES</t>
  </si>
  <si>
    <t>NRO-31-169</t>
  </si>
  <si>
    <t>LA PRADE</t>
  </si>
  <si>
    <t>ST PLANCARD</t>
  </si>
  <si>
    <t>NRO-31-170</t>
  </si>
  <si>
    <t>CHEMIN DE FAUGERES</t>
  </si>
  <si>
    <t>NOE</t>
  </si>
  <si>
    <t>NRO-31-171</t>
  </si>
  <si>
    <t>LALOURET LAFFITEAU</t>
  </si>
  <si>
    <t>NRO-31-172</t>
  </si>
  <si>
    <t>RUE GEORGES BRASSENS</t>
  </si>
  <si>
    <t>CASTELMAUROU</t>
  </si>
  <si>
    <t>NRO-31-173</t>
  </si>
  <si>
    <t>LIEU DIT LANDE DE DESSUS</t>
  </si>
  <si>
    <t>ST BEAT LEZ</t>
  </si>
  <si>
    <t>NRO-31-174</t>
  </si>
  <si>
    <t>AVENUE DE TOULOUSE</t>
  </si>
  <si>
    <t>BAGNERES DE LUCHON</t>
  </si>
  <si>
    <t>NRO-31-175</t>
  </si>
  <si>
    <t>CHEMIN LOUBINE</t>
  </si>
  <si>
    <t>MIREMONT</t>
  </si>
  <si>
    <t>NRO-31-176</t>
  </si>
  <si>
    <t>BOULEVARD SEVERINE</t>
  </si>
  <si>
    <t>AUTERIVE</t>
  </si>
  <si>
    <t>NRO-31-177</t>
  </si>
  <si>
    <t>CHEMIN DE MESTUGUET</t>
  </si>
  <si>
    <t>THIL</t>
  </si>
  <si>
    <t>NRO-31-178</t>
  </si>
  <si>
    <t>ESPACE JEAN JAURES</t>
  </si>
  <si>
    <t>LE FOUSSERET</t>
  </si>
  <si>
    <t>NRO-31-179</t>
  </si>
  <si>
    <t>BOULEVARD DES SALINS</t>
  </si>
  <si>
    <t>SALIES DU SALAT</t>
  </si>
  <si>
    <t>NRO-31-180</t>
  </si>
  <si>
    <t>ST ANDRE</t>
  </si>
  <si>
    <t>NRO-31-181</t>
  </si>
  <si>
    <t>IMPASSE DE L ECOLE</t>
  </si>
  <si>
    <t>BORDES DE RIVIERE</t>
  </si>
  <si>
    <t>NRO-31-182</t>
  </si>
  <si>
    <t>PLAN DECH HAR</t>
  </si>
  <si>
    <t>ASPET</t>
  </si>
  <si>
    <t>NRO-31-183</t>
  </si>
  <si>
    <t>LA CHUTERE</t>
  </si>
  <si>
    <t>MONTESQUIEU VOLVESTRE</t>
  </si>
  <si>
    <t>NRO-31-184</t>
  </si>
  <si>
    <t>CHEMIN DE MOLIN ARRER</t>
  </si>
  <si>
    <t>LABARTHE INARD</t>
  </si>
  <si>
    <t>NRO-31-185</t>
  </si>
  <si>
    <t>MONTASTRUC DE SALIES</t>
  </si>
  <si>
    <t>NRO-31-186</t>
  </si>
  <si>
    <t>QUARTIER SAINT JOSEPH</t>
  </si>
  <si>
    <t>AURIGNAC</t>
  </si>
  <si>
    <t>NRO-31-187</t>
  </si>
  <si>
    <t>COUEILLES</t>
  </si>
  <si>
    <t>NRO-31-188</t>
  </si>
  <si>
    <t>MAYNE</t>
  </si>
  <si>
    <t>DRUDAS</t>
  </si>
  <si>
    <t>NRO-31-189</t>
  </si>
  <si>
    <t>CARBONNE</t>
  </si>
  <si>
    <t>NRO-31-190</t>
  </si>
  <si>
    <t>RUE DE LA GARE</t>
  </si>
  <si>
    <t>BOULOGNE SUR GESSE</t>
  </si>
  <si>
    <t>NRO-31-191</t>
  </si>
  <si>
    <t>RUE DES COQUELICOTS</t>
  </si>
  <si>
    <t>STE FOY DE PEYROLIERES</t>
  </si>
  <si>
    <t>NRO-31-192</t>
  </si>
  <si>
    <t>RUE DES TOURNESOLS</t>
  </si>
  <si>
    <t>MERVILLE</t>
  </si>
  <si>
    <t>NRO-31-193</t>
  </si>
  <si>
    <t>CHEMIN DE LA JACOTTE</t>
  </si>
  <si>
    <t>LASSERRE PRADERE</t>
  </si>
  <si>
    <t>NRO-31-194</t>
  </si>
  <si>
    <t>ROUTE LANDORTHE</t>
  </si>
  <si>
    <t>ST GAUDENS</t>
  </si>
  <si>
    <t>NRO-31-195</t>
  </si>
  <si>
    <t>PLACE FRANCOIS FOURNIL</t>
  </si>
  <si>
    <t>LABARTHE SUR LEZE</t>
  </si>
  <si>
    <t>NRO-31-196</t>
  </si>
  <si>
    <t>AVENUE DU CORPS FRANC POMMIES</t>
  </si>
  <si>
    <t>BOUSSENS</t>
  </si>
  <si>
    <t>NRO-31-197</t>
  </si>
  <si>
    <t>AVENUE DU DOCTEUR LOUIS DELHERM</t>
  </si>
  <si>
    <t>CASTANET TOLOSAN</t>
  </si>
  <si>
    <t>NRO-31-198</t>
  </si>
  <si>
    <t>CHEMIN DU PASTEL</t>
  </si>
  <si>
    <t>MONTBRUN LAURAGAIS</t>
  </si>
  <si>
    <t>NRO-31-199</t>
  </si>
  <si>
    <t>LIEU DIT LA CHICHARRATTE</t>
  </si>
  <si>
    <t>LAHITERE</t>
  </si>
  <si>
    <t>NRO-31-200</t>
  </si>
  <si>
    <t>CHEMIN DES GALERIENS</t>
  </si>
  <si>
    <t>MONTGISCARD</t>
  </si>
  <si>
    <t>NRO-31-201</t>
  </si>
  <si>
    <t>BERAT</t>
  </si>
  <si>
    <t>NRO-31-202</t>
  </si>
  <si>
    <t>AVENUE JOSEPH HUC</t>
  </si>
  <si>
    <t>STE FOY D AIGREFEUILLE</t>
  </si>
  <si>
    <t>NRO-31-203</t>
  </si>
  <si>
    <t>CHEMIN LES BOURGATERES</t>
  </si>
  <si>
    <t>LE PIN MURELET</t>
  </si>
  <si>
    <t>NRO-31-204</t>
  </si>
  <si>
    <t>AVENUE DE SAINT LEON</t>
  </si>
  <si>
    <t>NAILLOUX</t>
  </si>
  <si>
    <t>NRO-31-205</t>
  </si>
  <si>
    <t>EN BARRIERE</t>
  </si>
  <si>
    <t>ST FELIX LAURAGAIS</t>
  </si>
  <si>
    <t>NRO-31-206</t>
  </si>
  <si>
    <t>AVENUE MICHEL ROCARD</t>
  </si>
  <si>
    <t>VILLEMUR SUR TARN</t>
  </si>
  <si>
    <t>NRO-31-207</t>
  </si>
  <si>
    <t>RUE DU CHATEAU</t>
  </si>
  <si>
    <t>BOULOC</t>
  </si>
  <si>
    <t>NRO-31-208</t>
  </si>
  <si>
    <t>L HERMITE</t>
  </si>
  <si>
    <t>CARAMAN</t>
  </si>
  <si>
    <t>NRO-31-209</t>
  </si>
  <si>
    <t>CHEMIN DE LA CAMAVE</t>
  </si>
  <si>
    <t>VILLEFRANCHE DE LAURAGAIS</t>
  </si>
  <si>
    <t>NRO-31-210</t>
  </si>
  <si>
    <t>CHEMIN DE LA GRAVIERE</t>
  </si>
  <si>
    <t>REVEL</t>
  </si>
  <si>
    <t>NRO-50-002</t>
  </si>
  <si>
    <t>RUE DU COLLEGE</t>
  </si>
  <si>
    <t>LE TEILLEUL</t>
  </si>
  <si>
    <t>NRO-50-006</t>
  </si>
  <si>
    <t>PRE DU PONT</t>
  </si>
  <si>
    <t>LE NEUFBOURG</t>
  </si>
  <si>
    <t>NRO-50-007</t>
  </si>
  <si>
    <t>LE CLOS DES POMMIERS</t>
  </si>
  <si>
    <t>JUVIGNY LES VALLEES</t>
  </si>
  <si>
    <t>NRO-50-008</t>
  </si>
  <si>
    <t>ROUTE DE LA CONCORDE</t>
  </si>
  <si>
    <t>LE PARC</t>
  </si>
  <si>
    <t>NRO-50-009</t>
  </si>
  <si>
    <t>RUE DE LA 83E DIVISION US</t>
  </si>
  <si>
    <t>TERRE ET MARAIS</t>
  </si>
  <si>
    <t>NRO-50-010</t>
  </si>
  <si>
    <t>LE BOURG</t>
  </si>
  <si>
    <t>BAUPTE</t>
  </si>
  <si>
    <t>NRO-50-011</t>
  </si>
  <si>
    <t>LE BAS DES LANDES</t>
  </si>
  <si>
    <t>ST CLAIR SUR L ELLE</t>
  </si>
  <si>
    <t>NRO-50-012</t>
  </si>
  <si>
    <t>PLACE DE L ABBE SAINT PIERRE</t>
  </si>
  <si>
    <t>ST PIERRE EGLISE</t>
  </si>
  <si>
    <t>NRO-50-013</t>
  </si>
  <si>
    <t>RUE MAISON GEORGES</t>
  </si>
  <si>
    <t>LA HAGUE</t>
  </si>
  <si>
    <t>NRO-50-014</t>
  </si>
  <si>
    <t>ROUTE DE L EGLISE</t>
  </si>
  <si>
    <t>COUVILLE</t>
  </si>
  <si>
    <t>NRO-50-015</t>
  </si>
  <si>
    <t>RUE DU CASTILLON</t>
  </si>
  <si>
    <t>LES PIEUX</t>
  </si>
  <si>
    <t>NRO-50-016</t>
  </si>
  <si>
    <t>RUE DESSOUS LE BOURG</t>
  </si>
  <si>
    <t>BARNEVILLE CARTERET</t>
  </si>
  <si>
    <t>NRO-50-017</t>
  </si>
  <si>
    <t>RUE DES PETITS PAVES DE L ABBAYE</t>
  </si>
  <si>
    <t>ST SAUVEUR LE VICOMTE</t>
  </si>
  <si>
    <t>NRO-50-018</t>
  </si>
  <si>
    <t>RUE SAINT ROCH</t>
  </si>
  <si>
    <t>BRICQUEBEC EN COTENTIN</t>
  </si>
  <si>
    <t>NRO-50-019</t>
  </si>
  <si>
    <t>LA CHASSE DU MAUPAS</t>
  </si>
  <si>
    <t>MONTEBOURG</t>
  </si>
  <si>
    <t>NRO-50-020</t>
  </si>
  <si>
    <t>LE ROCHER</t>
  </si>
  <si>
    <t>TOLLEVAST</t>
  </si>
  <si>
    <t>NRO-50-021</t>
  </si>
  <si>
    <t>RUE DE LA FERME DU FOUR</t>
  </si>
  <si>
    <t>DIGOSVILLE</t>
  </si>
  <si>
    <t>NRO-50-022</t>
  </si>
  <si>
    <t>RUE SAINTE MARIE</t>
  </si>
  <si>
    <t>QUETTEHOU</t>
  </si>
  <si>
    <t>NRO-50-023</t>
  </si>
  <si>
    <t>RUE CAP DE LAINE</t>
  </si>
  <si>
    <t>STE MERE EGLISE</t>
  </si>
  <si>
    <t>NRO-50-024</t>
  </si>
  <si>
    <t>LA GRAND RUE</t>
  </si>
  <si>
    <t>PORT BAIL SUR MER</t>
  </si>
  <si>
    <t>NRO-50-025</t>
  </si>
  <si>
    <t>AVENUE DE VERDUN</t>
  </si>
  <si>
    <t>LA HAYE</t>
  </si>
  <si>
    <t>NRO-50-026</t>
  </si>
  <si>
    <t>LESSAY</t>
  </si>
  <si>
    <t>NRO-50-027</t>
  </si>
  <si>
    <t>GOUVILLE SUR MER</t>
  </si>
  <si>
    <t>NRO-50-028</t>
  </si>
  <si>
    <t>RUE GENERAL GERHARDT</t>
  </si>
  <si>
    <t>ST LO</t>
  </si>
  <si>
    <t>NRO-50-029</t>
  </si>
  <si>
    <t>ZONE ARTISANALE</t>
  </si>
  <si>
    <t>CANISY</t>
  </si>
  <si>
    <t>NRO-50-030</t>
  </si>
  <si>
    <t>RUE RAYMOND BRULE</t>
  </si>
  <si>
    <t>CONDE SUR VIRE</t>
  </si>
  <si>
    <t>NRO-50-031</t>
  </si>
  <si>
    <t>CERISY LA SALLE</t>
  </si>
  <si>
    <t>NRO-50-032</t>
  </si>
  <si>
    <t>ROUTE DE PERCY</t>
  </si>
  <si>
    <t>VILLEBAUDON</t>
  </si>
  <si>
    <t>NRO-50-033</t>
  </si>
  <si>
    <t>RUE DU BON ABRI</t>
  </si>
  <si>
    <t>TESSY BOCAGE</t>
  </si>
  <si>
    <t>NRO-50-034</t>
  </si>
  <si>
    <t>RUE DE LA SIENNE</t>
  </si>
  <si>
    <t>QUETTREVILLE SUR SIENNE</t>
  </si>
  <si>
    <t>NRO-50-035</t>
  </si>
  <si>
    <t>RUE DU HAUT CHEMIN</t>
  </si>
  <si>
    <t>HAUTEVILLE SUR MER</t>
  </si>
  <si>
    <t>NRO-50-036</t>
  </si>
  <si>
    <t>RUE DU COURTIL</t>
  </si>
  <si>
    <t>CERENCES</t>
  </si>
  <si>
    <t>NRO-50-037</t>
  </si>
  <si>
    <t>AVENUE DU MARECHAL LECLERC</t>
  </si>
  <si>
    <t>VILLEDIEU LES POELES ROUFFIGNY</t>
  </si>
  <si>
    <t>NRO-50-038</t>
  </si>
  <si>
    <t>ST PLANCHERS</t>
  </si>
  <si>
    <t>NRO-50-039</t>
  </si>
  <si>
    <t>RUE DU MESNIL</t>
  </si>
  <si>
    <t>GRANVILLE</t>
  </si>
  <si>
    <t>NRO-50-040</t>
  </si>
  <si>
    <t>CHEMIN DE BLOT</t>
  </si>
  <si>
    <t>JULLOUVILLE</t>
  </si>
  <si>
    <t>NRO-50-041</t>
  </si>
  <si>
    <t>RUE DE L ABBAYE</t>
  </si>
  <si>
    <t>SARTILLY BAIE BOCAGE</t>
  </si>
  <si>
    <t>NRO-50-042</t>
  </si>
  <si>
    <t>RUE DE KORBACH</t>
  </si>
  <si>
    <t>AVRANCHES</t>
  </si>
  <si>
    <t>NRO-50-043</t>
  </si>
  <si>
    <t>RUE CLAUDE MONET</t>
  </si>
  <si>
    <t>PONTORSON</t>
  </si>
  <si>
    <t>NRO-50-044</t>
  </si>
  <si>
    <t>TESVELLE</t>
  </si>
  <si>
    <t>ST AUBIN DE TERREGATTE</t>
  </si>
  <si>
    <t>NRO-50-045</t>
  </si>
  <si>
    <t>ROUTE DU MONT ROBERT</t>
  </si>
  <si>
    <t>ST LAURENT DE CUVES</t>
  </si>
  <si>
    <t>NRO-50-046</t>
  </si>
  <si>
    <t>ST HILAIRE DU HARCOUET</t>
  </si>
  <si>
    <t>NRO-50-047</t>
  </si>
  <si>
    <t>RUE DU DOUE</t>
  </si>
  <si>
    <t>NRO-50-048</t>
  </si>
  <si>
    <t>LE MINGRELIN</t>
  </si>
  <si>
    <t>CARENTAN LES MARAIS</t>
  </si>
  <si>
    <t>NRO-50-049</t>
  </si>
  <si>
    <t>RUE DU 6 JUIN</t>
  </si>
  <si>
    <t>PONT HEBERT</t>
  </si>
  <si>
    <t>NRO-50-050</t>
  </si>
  <si>
    <t>RESIDENCE GEOFFROY DE MONTBRAY</t>
  </si>
  <si>
    <t>COUTANCES</t>
  </si>
  <si>
    <t>NRO-50-051</t>
  </si>
  <si>
    <t>LA COMMUNETTE</t>
  </si>
  <si>
    <t>ST MARTIN D AUBIGNY</t>
  </si>
  <si>
    <t>NRO-50-052</t>
  </si>
  <si>
    <t>RUE DE LA MARE A JORRE</t>
  </si>
  <si>
    <t>AGON COUTAINVILLE</t>
  </si>
  <si>
    <t>NRO-50-053</t>
  </si>
  <si>
    <t>ST AMAND VILLAGES</t>
  </si>
  <si>
    <t>NRO-50-054</t>
  </si>
  <si>
    <t>RUE JEAN BAPTISTE JANIN</t>
  </si>
  <si>
    <t>SOURDEVAL</t>
  </si>
  <si>
    <t>NRO-50-055</t>
  </si>
  <si>
    <t>RUE JEAN BOUIN</t>
  </si>
  <si>
    <t>LA HAYE PESNEL</t>
  </si>
  <si>
    <t>NRO-50-060</t>
  </si>
  <si>
    <t>RUE DU VIEUX TOT</t>
  </si>
  <si>
    <t>CHERBOURG EN COTENTIN</t>
  </si>
  <si>
    <t>NRO-50-061</t>
  </si>
  <si>
    <t>RUE EMMANUEL LIAIS</t>
  </si>
  <si>
    <t>NRO-50-062</t>
  </si>
  <si>
    <t>RUE DE L ORLEANAIS</t>
  </si>
  <si>
    <t>NRO-50-063</t>
  </si>
  <si>
    <t>RUE DE LA CHASSE VERTE</t>
  </si>
  <si>
    <t>NRO-50-064</t>
  </si>
  <si>
    <t>RUE AUGUSTIN LE MARESQUIER</t>
  </si>
  <si>
    <t>NRO-50-065</t>
  </si>
  <si>
    <t>VENELLE DU POINT DU JOUR</t>
  </si>
  <si>
    <t>NRO-51-001</t>
  </si>
  <si>
    <t>ST IMOGES</t>
  </si>
  <si>
    <t>NRO-51-002</t>
  </si>
  <si>
    <t>AY CHAMPAGNE</t>
  </si>
  <si>
    <t>NRO-51-003</t>
  </si>
  <si>
    <t>ST JUST SAUVAGE</t>
  </si>
  <si>
    <t>NRO-51-004</t>
  </si>
  <si>
    <t>CHEMIN DE POTANGIS</t>
  </si>
  <si>
    <t>LA CELLE SOUS CHANTEMERLE</t>
  </si>
  <si>
    <t>NRO-51-005</t>
  </si>
  <si>
    <t>PLACE DES TILLEULS</t>
  </si>
  <si>
    <t>ESTERNAY</t>
  </si>
  <si>
    <t>NRO-51-006</t>
  </si>
  <si>
    <t>SEZANNE</t>
  </si>
  <si>
    <t>NRO-51-007</t>
  </si>
  <si>
    <t>RUE DU NOYER DE LA PAVOTTE</t>
  </si>
  <si>
    <t>MONTMIRAIL</t>
  </si>
  <si>
    <t>NRO-51-008</t>
  </si>
  <si>
    <t>SOIZY AUX BOIS</t>
  </si>
  <si>
    <t>NRO-51-009</t>
  </si>
  <si>
    <t>HERMONVILLE</t>
  </si>
  <si>
    <t>NRO-51-010</t>
  </si>
  <si>
    <t>ST MARTIN L HEUREUX</t>
  </si>
  <si>
    <t>NRO-51-011</t>
  </si>
  <si>
    <t>MOURMELON LE GRAND</t>
  </si>
  <si>
    <t>NRO-51-012</t>
  </si>
  <si>
    <t>SILLERY</t>
  </si>
  <si>
    <t>NRO-51-013</t>
  </si>
  <si>
    <t>RILLY LA MONTAGNE</t>
  </si>
  <si>
    <t>NRO-51-014</t>
  </si>
  <si>
    <t>VERZY</t>
  </si>
  <si>
    <t>NRO-51-015</t>
  </si>
  <si>
    <t>BOUZY</t>
  </si>
  <si>
    <t>NRO-51-016</t>
  </si>
  <si>
    <t>RUE DE REIMS</t>
  </si>
  <si>
    <t>CONDE SUR MARNE</t>
  </si>
  <si>
    <t>NRO-51-017</t>
  </si>
  <si>
    <t>RUE CHAMBROTTE</t>
  </si>
  <si>
    <t>POGNY</t>
  </si>
  <si>
    <t>NRO-51-018</t>
  </si>
  <si>
    <t>RUE DU FOYER DE L AVENIR</t>
  </si>
  <si>
    <t>SOMMESOUS</t>
  </si>
  <si>
    <t>NRO-51-020</t>
  </si>
  <si>
    <t>PONTHION</t>
  </si>
  <si>
    <t>NRO-51-021</t>
  </si>
  <si>
    <t>PARGNY SUR SAULX</t>
  </si>
  <si>
    <t>NRO-51-022</t>
  </si>
  <si>
    <t>BASSUET</t>
  </si>
  <si>
    <t>NRO-51-023</t>
  </si>
  <si>
    <t>GIVRY EN ARGONNE</t>
  </si>
  <si>
    <t>NRO-51-024</t>
  </si>
  <si>
    <t>RUE GAILLOT AUBERT</t>
  </si>
  <si>
    <t>STE MENEHOULD</t>
  </si>
  <si>
    <t>NRO-51-025</t>
  </si>
  <si>
    <t>VILLE SUR TOURBE</t>
  </si>
  <si>
    <t>NRO-51-026</t>
  </si>
  <si>
    <t>PARGNY LES REIMS</t>
  </si>
  <si>
    <t>NRO-51-027</t>
  </si>
  <si>
    <t>CHEMIN RURAL N 1 DE SAVIGNY A FAVEROLLES</t>
  </si>
  <si>
    <t>SAVIGNY SUR ARDRES</t>
  </si>
  <si>
    <t>NRO-51-028</t>
  </si>
  <si>
    <t>COURLANDON</t>
  </si>
  <si>
    <t>NRO-51-029</t>
  </si>
  <si>
    <t>CUCHERY</t>
  </si>
  <si>
    <t>NRO-51-030</t>
  </si>
  <si>
    <t>RUE DES FONTAINES</t>
  </si>
  <si>
    <t>ISLES SUR SUIPPE</t>
  </si>
  <si>
    <t>NRO-51-031</t>
  </si>
  <si>
    <t>BOURGOGNE FRESNE</t>
  </si>
  <si>
    <t>NRO-51-032</t>
  </si>
  <si>
    <t>BERRU</t>
  </si>
  <si>
    <t>NRO-51-033</t>
  </si>
  <si>
    <t>MAREUIL LE PORT</t>
  </si>
  <si>
    <t>NRO-51-034</t>
  </si>
  <si>
    <t>VERNEUIL</t>
  </si>
  <si>
    <t>NRO-51-035</t>
  </si>
  <si>
    <t>RUE ALPHONSE PERRIN</t>
  </si>
  <si>
    <t>DAMERY</t>
  </si>
  <si>
    <t>NRO-51-036</t>
  </si>
  <si>
    <t>ORBAIS L ABBAYE</t>
  </si>
  <si>
    <t>NRO-51-037</t>
  </si>
  <si>
    <t>RUE AUX VACHES</t>
  </si>
  <si>
    <t>MONTHELON</t>
  </si>
  <si>
    <t>NRO-51-038</t>
  </si>
  <si>
    <t>ETOGES</t>
  </si>
  <si>
    <t>NRO-51-039</t>
  </si>
  <si>
    <t>CHAINTRIX BIERGES</t>
  </si>
  <si>
    <t>NRO-51-040</t>
  </si>
  <si>
    <t>CONNANTRE</t>
  </si>
  <si>
    <t>NRO-51-041</t>
  </si>
  <si>
    <t>REMPART DU NORD</t>
  </si>
  <si>
    <t>SUIPPES</t>
  </si>
  <si>
    <t>NRO-51-042</t>
  </si>
  <si>
    <t>VOIE DE CHALONS</t>
  </si>
  <si>
    <t>BUSSY LE CHATEAU</t>
  </si>
  <si>
    <t>NRO-51-043</t>
  </si>
  <si>
    <t>CHEMIN RURAL DE LA LOUVIERE</t>
  </si>
  <si>
    <t>PRINGY</t>
  </si>
  <si>
    <t>NRO-51-044</t>
  </si>
  <si>
    <t>VITRY LE FRANCOIS</t>
  </si>
  <si>
    <t>NRO-51-045</t>
  </si>
  <si>
    <t>SOMPUIS</t>
  </si>
  <si>
    <t>NRO-51-046</t>
  </si>
  <si>
    <t>GIGNY BUSSY</t>
  </si>
  <si>
    <t>NRO-51-047</t>
  </si>
  <si>
    <t>LARZICOURT</t>
  </si>
  <si>
    <t>NRO-51-100</t>
  </si>
  <si>
    <t>REIMS</t>
  </si>
  <si>
    <t>NRO-52-001</t>
  </si>
  <si>
    <t>IMPASSE DE LA GARE</t>
  </si>
  <si>
    <t>LE MONTSAUGEONNAIS</t>
  </si>
  <si>
    <t>NRO-52-002</t>
  </si>
  <si>
    <t>RUE PIERRE SEMARD</t>
  </si>
  <si>
    <t>CHALINDREY</t>
  </si>
  <si>
    <t>NRO-52-003</t>
  </si>
  <si>
    <t>FAYL BILLOT</t>
  </si>
  <si>
    <t>NRO-52-004</t>
  </si>
  <si>
    <t>RUE DE BOURGOGNE</t>
  </si>
  <si>
    <t>BOURBONNE LES BAINS</t>
  </si>
  <si>
    <t>NRO-52-005</t>
  </si>
  <si>
    <t>AUBERIVE</t>
  </si>
  <si>
    <t>NRO-52-006</t>
  </si>
  <si>
    <t>RUE ALBERT BROCHOT</t>
  </si>
  <si>
    <t>HUMES JORQUENAY</t>
  </si>
  <si>
    <t>NRO-52-007</t>
  </si>
  <si>
    <t>LE CHATEAU</t>
  </si>
  <si>
    <t>VAL DE MEUSE</t>
  </si>
  <si>
    <t>NRO-52-008</t>
  </si>
  <si>
    <t>CLEFMONT</t>
  </si>
  <si>
    <t>NRO-52-009</t>
  </si>
  <si>
    <t>BOURMONT ENTRE MEUSE ET MOUZON</t>
  </si>
  <si>
    <t>NRO-52-010</t>
  </si>
  <si>
    <t>GIEY SUR AUJON</t>
  </si>
  <si>
    <t>NRO-52-011</t>
  </si>
  <si>
    <t>CHATEAUVILLAIN</t>
  </si>
  <si>
    <t>NRO-52-012</t>
  </si>
  <si>
    <t>POULANGY</t>
  </si>
  <si>
    <t>NRO-52-013</t>
  </si>
  <si>
    <t>LA PORTE DU DER</t>
  </si>
  <si>
    <t>NRO-52-014</t>
  </si>
  <si>
    <t>ST BLIN</t>
  </si>
  <si>
    <t>NRO-52-015</t>
  </si>
  <si>
    <t>RUE DU 1ER MAI</t>
  </si>
  <si>
    <t>FRONCLES</t>
  </si>
  <si>
    <t>NRO-52-016</t>
  </si>
  <si>
    <t>DOULEVANT LE CHATEAU</t>
  </si>
  <si>
    <t>NRO-52-017</t>
  </si>
  <si>
    <t>WASSY</t>
  </si>
  <si>
    <t>NRO-52-018</t>
  </si>
  <si>
    <t>RUE DE BENET</t>
  </si>
  <si>
    <t>JOINVILLE</t>
  </si>
  <si>
    <t>NRO-52-019</t>
  </si>
  <si>
    <t>RUE DES PLANCHES</t>
  </si>
  <si>
    <t>MARCILLY EN BASSIGNY</t>
  </si>
  <si>
    <t>NRO-52-020</t>
  </si>
  <si>
    <t>GERMAY</t>
  </si>
  <si>
    <t>NRO-52-021</t>
  </si>
  <si>
    <t>CIRFONTAINES EN AZOIS</t>
  </si>
  <si>
    <t>NRO-52-022</t>
  </si>
  <si>
    <t>BOURDONS SUR ROGNON</t>
  </si>
  <si>
    <t>NRO-52-023</t>
  </si>
  <si>
    <t>BAYARD SUR MARNE</t>
  </si>
  <si>
    <t>NRO-52-024</t>
  </si>
  <si>
    <t>OUDINCOURT</t>
  </si>
  <si>
    <t>NRO-52-025</t>
  </si>
  <si>
    <t>LONGEAU PERCEY</t>
  </si>
  <si>
    <t>NRO-52-100</t>
  </si>
  <si>
    <t>CHAUMONT</t>
  </si>
  <si>
    <t>NRO-54-001</t>
  </si>
  <si>
    <t>CHEMIN DE LA PASS DES FRERES</t>
  </si>
  <si>
    <t>LONGUYON</t>
  </si>
  <si>
    <t>NRO-54-002</t>
  </si>
  <si>
    <t>LONGWY</t>
  </si>
  <si>
    <t>NRO-54-003</t>
  </si>
  <si>
    <t>CONS LA GRANDVILLE</t>
  </si>
  <si>
    <t>NRO-54-004</t>
  </si>
  <si>
    <t>VILLERS LA MONTAGNE</t>
  </si>
  <si>
    <t>NRO-54-005</t>
  </si>
  <si>
    <t>MERCY LE BAS</t>
  </si>
  <si>
    <t>NRO-54-006</t>
  </si>
  <si>
    <t>PIENNES</t>
  </si>
  <si>
    <t>NRO-54-007</t>
  </si>
  <si>
    <t>RUE PASTEUR</t>
  </si>
  <si>
    <t>SERROUVILLE</t>
  </si>
  <si>
    <t>NRO-54-008</t>
  </si>
  <si>
    <t>TRIEUX</t>
  </si>
  <si>
    <t>NRO-54-009</t>
  </si>
  <si>
    <t>RUE DU BENELUX</t>
  </si>
  <si>
    <t>BATILLY</t>
  </si>
  <si>
    <t>NRO-54-010</t>
  </si>
  <si>
    <t>JARNY</t>
  </si>
  <si>
    <t>NRO-54-011</t>
  </si>
  <si>
    <t>VAL DE BRIEY</t>
  </si>
  <si>
    <t>NRO-54-012</t>
  </si>
  <si>
    <t>RUE DU LAVOIR</t>
  </si>
  <si>
    <t>CHAMBLEY BUSSIERES</t>
  </si>
  <si>
    <t>NRO-54-013</t>
  </si>
  <si>
    <t>THIAUCOURT REGNIEVILLE</t>
  </si>
  <si>
    <t>NRO-54-014</t>
  </si>
  <si>
    <t>RUE PHILIPPE DE GUELDRE</t>
  </si>
  <si>
    <t>PONT A MOUSSON</t>
  </si>
  <si>
    <t>NRO-54-015</t>
  </si>
  <si>
    <t>NOMENY</t>
  </si>
  <si>
    <t>NRO-54-016</t>
  </si>
  <si>
    <t>LIMEY REMENAUVILLE</t>
  </si>
  <si>
    <t>NRO-54-017</t>
  </si>
  <si>
    <t>CHEMIN RURAL DIT DE LA RUELLE THIEBAUL</t>
  </si>
  <si>
    <t>LAGNEY</t>
  </si>
  <si>
    <t>NRO-54-018</t>
  </si>
  <si>
    <t>RUE DES JARDINS FLEURIS</t>
  </si>
  <si>
    <t>POMPEY</t>
  </si>
  <si>
    <t>NRO-54-019</t>
  </si>
  <si>
    <t>GONDREVILLE</t>
  </si>
  <si>
    <t>NRO-54-020</t>
  </si>
  <si>
    <t>COLOMBEY LES BELLES</t>
  </si>
  <si>
    <t>NRO-54-021</t>
  </si>
  <si>
    <t>CHEMIN DE FRAMONT</t>
  </si>
  <si>
    <t>VANDELEVILLE</t>
  </si>
  <si>
    <t>NRO-54-022</t>
  </si>
  <si>
    <t>NEUVES MAISONS</t>
  </si>
  <si>
    <t>NRO-54-023</t>
  </si>
  <si>
    <t>RUE FREDERIC CHOPIN</t>
  </si>
  <si>
    <t>CHAMPIGNEULLES</t>
  </si>
  <si>
    <t>NRO-54-024</t>
  </si>
  <si>
    <t>LAITRE SOUS AMANCE</t>
  </si>
  <si>
    <t>NRO-54-025</t>
  </si>
  <si>
    <t>RUE DE HAMM</t>
  </si>
  <si>
    <t>TOUL</t>
  </si>
  <si>
    <t>NRO-54-026</t>
  </si>
  <si>
    <t>GRANDE RUELLE</t>
  </si>
  <si>
    <t>HAROUE</t>
  </si>
  <si>
    <t>NRO-54-027</t>
  </si>
  <si>
    <t>RUE HETZEL</t>
  </si>
  <si>
    <t>VARANGEVILLE</t>
  </si>
  <si>
    <t>NRO-54-028</t>
  </si>
  <si>
    <t>VIRECOURT</t>
  </si>
  <si>
    <t>NRO-54-029</t>
  </si>
  <si>
    <t>ROUTE DE GELACOURT</t>
  </si>
  <si>
    <t>BACCARAT</t>
  </si>
  <si>
    <t>NRO-54-030</t>
  </si>
  <si>
    <t>RUE DE GRAND RUPT</t>
  </si>
  <si>
    <t>GERBEVILLER</t>
  </si>
  <si>
    <t>NRO-54-031</t>
  </si>
  <si>
    <t>RUE DE L ETANG</t>
  </si>
  <si>
    <t>BLAINVILLE SUR L EAU</t>
  </si>
  <si>
    <t>NRO-54-032</t>
  </si>
  <si>
    <t>RUE DU BAC</t>
  </si>
  <si>
    <t>FLAVIGNY SUR MOSELLE</t>
  </si>
  <si>
    <t>NRO-54-033</t>
  </si>
  <si>
    <t>RUE ARISTIDE BRIAND</t>
  </si>
  <si>
    <t>EINVILLE AU JARD</t>
  </si>
  <si>
    <t>NRO-54-034</t>
  </si>
  <si>
    <t>RUE EMILE MATHIEU</t>
  </si>
  <si>
    <t>MANONVILLER</t>
  </si>
  <si>
    <t>NRO-54-035</t>
  </si>
  <si>
    <t>CIREY SUR VEZOUZE</t>
  </si>
  <si>
    <t>NRO-54-036</t>
  </si>
  <si>
    <t>RUE DES CAPUCINS</t>
  </si>
  <si>
    <t>BLAMONT</t>
  </si>
  <si>
    <t>NRO-54-037</t>
  </si>
  <si>
    <t>RUE THEOPHILE FENAL</t>
  </si>
  <si>
    <t>BADONVILLER</t>
  </si>
  <si>
    <t>NRO-54-100</t>
  </si>
  <si>
    <t>MAXEVILLE</t>
  </si>
  <si>
    <t>NRO-55-201</t>
  </si>
  <si>
    <t>STENAY</t>
  </si>
  <si>
    <t>NRO-55-202</t>
  </si>
  <si>
    <t>MONTMEDY</t>
  </si>
  <si>
    <t>NRO-55-203</t>
  </si>
  <si>
    <t>DUN SUR MEUSE</t>
  </si>
  <si>
    <t>NRO-55-204</t>
  </si>
  <si>
    <t>MANGIENNES</t>
  </si>
  <si>
    <t>NRO-55-205</t>
  </si>
  <si>
    <t>SPINCOURT</t>
  </si>
  <si>
    <t>NRO-55-206</t>
  </si>
  <si>
    <t>DAMVILLERS</t>
  </si>
  <si>
    <t>NRO-55-207</t>
  </si>
  <si>
    <t>ABAUCOURT HAUTECOURT</t>
  </si>
  <si>
    <t>NRO-55-208</t>
  </si>
  <si>
    <t>AVENUE RAYMOND POINCARE</t>
  </si>
  <si>
    <t>BRAS SUR MEUSE</t>
  </si>
  <si>
    <t>NRO-55-209</t>
  </si>
  <si>
    <t>VARENNES EN ARGONNE</t>
  </si>
  <si>
    <t>NRO-55-210</t>
  </si>
  <si>
    <t>ESNES EN ARGONNE</t>
  </si>
  <si>
    <t>NRO-55-211</t>
  </si>
  <si>
    <t>BUZY DARMONT</t>
  </si>
  <si>
    <t>NRO-55-212</t>
  </si>
  <si>
    <t>ROUTE PRINCIPALE</t>
  </si>
  <si>
    <t>WOEL</t>
  </si>
  <si>
    <t>NRO-55-213</t>
  </si>
  <si>
    <t>AMBLY SUR MEUSE</t>
  </si>
  <si>
    <t>NRO-55-214</t>
  </si>
  <si>
    <t>CLERMONT EN ARGONNE</t>
  </si>
  <si>
    <t>NRO-55-215</t>
  </si>
  <si>
    <t>SOUILLY</t>
  </si>
  <si>
    <t>NRO-55-216</t>
  </si>
  <si>
    <t>BEAUSITE</t>
  </si>
  <si>
    <t>NRO-55-217</t>
  </si>
  <si>
    <t>RUE SAINTE BARBE</t>
  </si>
  <si>
    <t>REVIGNY SUR ORNAIN</t>
  </si>
  <si>
    <t>NRO-55-218</t>
  </si>
  <si>
    <t>LES HAUTS DE CHEE</t>
  </si>
  <si>
    <t>NRO-55-219</t>
  </si>
  <si>
    <t>COUROUVRE</t>
  </si>
  <si>
    <t>NRO-55-220</t>
  </si>
  <si>
    <t>VALBOIS</t>
  </si>
  <si>
    <t>NRO-55-221</t>
  </si>
  <si>
    <t>RUE DE LA VALLEE DE LA SAULX</t>
  </si>
  <si>
    <t>SAUDRUPT</t>
  </si>
  <si>
    <t>NRO-55-222</t>
  </si>
  <si>
    <t>BOUCONVILLE SUR MADT</t>
  </si>
  <si>
    <t>NRO-55-223</t>
  </si>
  <si>
    <t>SAMPIGNY</t>
  </si>
  <si>
    <t>NRO-55-224</t>
  </si>
  <si>
    <t>LIGNY EN BARROIS</t>
  </si>
  <si>
    <t>NRO-55-225</t>
  </si>
  <si>
    <t>MORLEY</t>
  </si>
  <si>
    <t>NRO-55-226</t>
  </si>
  <si>
    <t>VOID VACON</t>
  </si>
  <si>
    <t>NRO-55-227</t>
  </si>
  <si>
    <t>VAUCOULEURS</t>
  </si>
  <si>
    <t>NRO-55-228</t>
  </si>
  <si>
    <t>VILOSNES HARAUMONT</t>
  </si>
  <si>
    <t>NRO-55-229</t>
  </si>
  <si>
    <t>TAILLANCOURT</t>
  </si>
  <si>
    <t>NRO-55-230</t>
  </si>
  <si>
    <t>DAINVILLE BERTHELEVILLE</t>
  </si>
  <si>
    <t>NRO-55-231</t>
  </si>
  <si>
    <t>FRESNES EN WOEVRE</t>
  </si>
  <si>
    <t>NRO-55-232</t>
  </si>
  <si>
    <t>DEMANGE BAUDIGNECOURT</t>
  </si>
  <si>
    <t>NRO-55-233</t>
  </si>
  <si>
    <t>MELIGNY LE GRAND</t>
  </si>
  <si>
    <t>NRO-55-234</t>
  </si>
  <si>
    <t>STAINVILLE</t>
  </si>
  <si>
    <t>NRO-55-235</t>
  </si>
  <si>
    <t>LIGNIERES SUR AIRE</t>
  </si>
  <si>
    <t>NRO-55-236</t>
  </si>
  <si>
    <t>RUE DU PARC</t>
  </si>
  <si>
    <t>DUGNY SUR MEUSE</t>
  </si>
  <si>
    <t>REV@</t>
  </si>
  <si>
    <t>NRO-56-007</t>
  </si>
  <si>
    <t>RUE DES GLENAN</t>
  </si>
  <si>
    <t>PLOEREN</t>
  </si>
  <si>
    <t>NRO-56-008</t>
  </si>
  <si>
    <t>RUE BERNARD BUFFET</t>
  </si>
  <si>
    <t>ST AVE</t>
  </si>
  <si>
    <t>NRO-56-009</t>
  </si>
  <si>
    <t>AVENUE DE LARGOET</t>
  </si>
  <si>
    <t>ELVEN</t>
  </si>
  <si>
    <t>NRO-56-010</t>
  </si>
  <si>
    <t>RUE DE ROSMADEC</t>
  </si>
  <si>
    <t>THEIX NOYALO</t>
  </si>
  <si>
    <t>NRO-56-011</t>
  </si>
  <si>
    <t>RUE DE LA CHAPELAINE</t>
  </si>
  <si>
    <t>BADEN</t>
  </si>
  <si>
    <t>NRO-57-001</t>
  </si>
  <si>
    <t>RUE EMILE GALLE</t>
  </si>
  <si>
    <t>MAIZIERES LES METZ</t>
  </si>
  <si>
    <t>NRO-57-002</t>
  </si>
  <si>
    <t>RUE DU LUXEMBOURG</t>
  </si>
  <si>
    <t>ENNERY</t>
  </si>
  <si>
    <t>NUMERIQUE 66</t>
  </si>
  <si>
    <t>NRO-66-010</t>
  </si>
  <si>
    <t>LES ANGLES</t>
  </si>
  <si>
    <t>NRO-66-011</t>
  </si>
  <si>
    <t>BOULEVARD DE CAMPREDON</t>
  </si>
  <si>
    <t>FONT ROMEU ODEILLO VIA</t>
  </si>
  <si>
    <t>NRO-66-012</t>
  </si>
  <si>
    <t>ST MARSAL</t>
  </si>
  <si>
    <t>NRO-66-013</t>
  </si>
  <si>
    <t>BANYULS SUR MER</t>
  </si>
  <si>
    <t>NRO-66-014</t>
  </si>
  <si>
    <t>AVENUE DE LA PRADE</t>
  </si>
  <si>
    <t>THUIR</t>
  </si>
  <si>
    <t>NRO-66-015</t>
  </si>
  <si>
    <t>AVENUE NELSON MANDELA</t>
  </si>
  <si>
    <t>ARGELES SUR MER</t>
  </si>
  <si>
    <t>NRO-66-016</t>
  </si>
  <si>
    <t>RUE DU 18 JUIN 1940</t>
  </si>
  <si>
    <t>CERET</t>
  </si>
  <si>
    <t>NRO-66-017</t>
  </si>
  <si>
    <t>ROUTE DE LATOUR BAS ELNE</t>
  </si>
  <si>
    <t>ELNE</t>
  </si>
  <si>
    <t>NRO-66-018</t>
  </si>
  <si>
    <t>ENVEITG</t>
  </si>
  <si>
    <t>NRO-66-019</t>
  </si>
  <si>
    <t>CLOS DES OULIEUX</t>
  </si>
  <si>
    <t>MAUREILLAS LAS ILLAS</t>
  </si>
  <si>
    <t>NRO-66-020</t>
  </si>
  <si>
    <t>MOLITG LES BAINS</t>
  </si>
  <si>
    <t>NRO-66-021</t>
  </si>
  <si>
    <t>SAILLAGOUSE</t>
  </si>
  <si>
    <t>NRO-66-022</t>
  </si>
  <si>
    <t>ANCIEN CHEMIN ROYAL</t>
  </si>
  <si>
    <t>ST GENIS DES FONTAINES</t>
  </si>
  <si>
    <t>NRO-66-023</t>
  </si>
  <si>
    <t>VINCA</t>
  </si>
  <si>
    <t>NRO-66-024</t>
  </si>
  <si>
    <t>OLETTE</t>
  </si>
  <si>
    <t>NRO-66-025</t>
  </si>
  <si>
    <t>RUE COLONEL FABIEN</t>
  </si>
  <si>
    <t>ILLE SUR TET</t>
  </si>
  <si>
    <t>NRO-66-026</t>
  </si>
  <si>
    <t>ROUTE DE VERNET</t>
  </si>
  <si>
    <t>CORNEILLA DE CONFLENT</t>
  </si>
  <si>
    <t>NRO-66-027</t>
  </si>
  <si>
    <t>PRATS DE MOLLO LA PRESTE</t>
  </si>
  <si>
    <t>NRO-66-028</t>
  </si>
  <si>
    <t>SOURNIA</t>
  </si>
  <si>
    <t>NRO-66-029</t>
  </si>
  <si>
    <t>ARLES SUR TECH</t>
  </si>
  <si>
    <t>NRO-66-030</t>
  </si>
  <si>
    <t>RUE DES TASTES VINS</t>
  </si>
  <si>
    <t>FOURQUES</t>
  </si>
  <si>
    <t>NRO-66-031</t>
  </si>
  <si>
    <t>IMPASSE DES ROSEAUX</t>
  </si>
  <si>
    <t>MILLAS</t>
  </si>
  <si>
    <t>NRO-66-032</t>
  </si>
  <si>
    <t>CHEMIN DE LOS MASOS</t>
  </si>
  <si>
    <t>PRADES</t>
  </si>
  <si>
    <t>NRO-66-033</t>
  </si>
  <si>
    <t>LA CABANASSE</t>
  </si>
  <si>
    <t>NRO-66-034</t>
  </si>
  <si>
    <t>CHEMIN DE SAINT JEAN</t>
  </si>
  <si>
    <t>BAGES</t>
  </si>
  <si>
    <t>NRO-66-035</t>
  </si>
  <si>
    <t>CHEMIN DU MIETX DEL PLA</t>
  </si>
  <si>
    <t>LATOUR DE FRANCE</t>
  </si>
  <si>
    <t>NRO-66-036</t>
  </si>
  <si>
    <t>CAUDIES DE FENOUILLEDES</t>
  </si>
  <si>
    <t>NRO-66-037</t>
  </si>
  <si>
    <t>ST PAUL DE FENOUILLET</t>
  </si>
  <si>
    <t>NRO-66-038</t>
  </si>
  <si>
    <t>RUE ALBERT CAMUS</t>
  </si>
  <si>
    <t>ST CYPRIEN</t>
  </si>
  <si>
    <t>NRO-66-039</t>
  </si>
  <si>
    <t>RUE LEON GAUMONT</t>
  </si>
  <si>
    <t>RIVESALTES</t>
  </si>
  <si>
    <t>NRO-67-001</t>
  </si>
  <si>
    <t>PLACE DU MARCHE AUX BESTIAUX</t>
  </si>
  <si>
    <t>SARRE UNION</t>
  </si>
  <si>
    <t>NRO-67-002</t>
  </si>
  <si>
    <t>RUE DES CHAMPS</t>
  </si>
  <si>
    <t>WEISLINGEN</t>
  </si>
  <si>
    <t>NRO-67-003</t>
  </si>
  <si>
    <t>INGWILLER</t>
  </si>
  <si>
    <t>NRO-67-004</t>
  </si>
  <si>
    <t>PLACE DU MARCHE</t>
  </si>
  <si>
    <t>VAL DE MODER</t>
  </si>
  <si>
    <t>NRO-67-005</t>
  </si>
  <si>
    <t>GRAND RUE</t>
  </si>
  <si>
    <t>GUNDERSHOFFEN</t>
  </si>
  <si>
    <t>NRO-67-006</t>
  </si>
  <si>
    <t>OBERSTEINBACH</t>
  </si>
  <si>
    <t>NRO-67-007</t>
  </si>
  <si>
    <t>SOULTZ SOUS FORETS</t>
  </si>
  <si>
    <t>NRO-67-008</t>
  </si>
  <si>
    <t>WISSEMBOURG</t>
  </si>
  <si>
    <t>NRO-67-009</t>
  </si>
  <si>
    <t>SELTZ</t>
  </si>
  <si>
    <t>NRO-67-010</t>
  </si>
  <si>
    <t>RUE GOETHE</t>
  </si>
  <si>
    <t>SESSENHEIM</t>
  </si>
  <si>
    <t>NRO-67-011</t>
  </si>
  <si>
    <t>RUE MOLIERE</t>
  </si>
  <si>
    <t>DRUSENHEIM</t>
  </si>
  <si>
    <t>NRO-67-012</t>
  </si>
  <si>
    <t>RUE DES PAIENS</t>
  </si>
  <si>
    <t>HOERDT</t>
  </si>
  <si>
    <t>NRO-67-013</t>
  </si>
  <si>
    <t>RUE GEOFFROY RICHERT</t>
  </si>
  <si>
    <t>BRUMATH</t>
  </si>
  <si>
    <t>NRO-67-014</t>
  </si>
  <si>
    <t>RUE DU PRINTEMPS</t>
  </si>
  <si>
    <t>DOSSENHEIM SUR ZINSEL</t>
  </si>
  <si>
    <t>NRO-67-015</t>
  </si>
  <si>
    <t>RUE DU VIEIL HOPITAL</t>
  </si>
  <si>
    <t>SAVERNE</t>
  </si>
  <si>
    <t>NRO-67-016</t>
  </si>
  <si>
    <t>WANGENBOURG ENGENTHAL</t>
  </si>
  <si>
    <t>NRO-67-017</t>
  </si>
  <si>
    <t>RUE DES MARRONNIERS</t>
  </si>
  <si>
    <t>WASSELONNE</t>
  </si>
  <si>
    <t>NRO-67-018</t>
  </si>
  <si>
    <t>RUE DE LA MARNE</t>
  </si>
  <si>
    <t>TRUCHTERSHEIM</t>
  </si>
  <si>
    <t>NRO-67-020</t>
  </si>
  <si>
    <t>RUE DU COMMANDANT SCHWEISGUTH</t>
  </si>
  <si>
    <t>MOLSHEIM</t>
  </si>
  <si>
    <t>NRO-67-021</t>
  </si>
  <si>
    <t>RUE DE LA PAIX</t>
  </si>
  <si>
    <t>LUTZELHOUSE</t>
  </si>
  <si>
    <t>NRO-67-022</t>
  </si>
  <si>
    <t>ROUTE DU DONON</t>
  </si>
  <si>
    <t>SCHIRMECK</t>
  </si>
  <si>
    <t>NRO-67-023</t>
  </si>
  <si>
    <t>AVENUE DES CHAMPS VERTS</t>
  </si>
  <si>
    <t>OBERNAI</t>
  </si>
  <si>
    <t>NRO-67-024</t>
  </si>
  <si>
    <t>RUE DU GENERAL LECLERC</t>
  </si>
  <si>
    <t>BENFELD</t>
  </si>
  <si>
    <t>NRO-67-025</t>
  </si>
  <si>
    <t>EPFIG</t>
  </si>
  <si>
    <t>NRO-67-026</t>
  </si>
  <si>
    <t>RUE DE L ABATTOIR</t>
  </si>
  <si>
    <t>VILLE</t>
  </si>
  <si>
    <t>NRO-67-027</t>
  </si>
  <si>
    <t>ST BLAISE LA ROCHE</t>
  </si>
  <si>
    <t>NRO-67-028</t>
  </si>
  <si>
    <t>RUE DU NIDECK</t>
  </si>
  <si>
    <t>SELESTAT</t>
  </si>
  <si>
    <t>NRO-67-029</t>
  </si>
  <si>
    <t>RUE DU PONT</t>
  </si>
  <si>
    <t>HILSENHEIM</t>
  </si>
  <si>
    <t>NRO-67-030</t>
  </si>
  <si>
    <t>RUE D OSTHOUSE</t>
  </si>
  <si>
    <t>GERSTHEIM</t>
  </si>
  <si>
    <t>NRO-67-031</t>
  </si>
  <si>
    <t>RUE DE L ISCHERT</t>
  </si>
  <si>
    <t>MARCKOLSHEIM</t>
  </si>
  <si>
    <t>NRO-67-055</t>
  </si>
  <si>
    <t>RUE DU SEL</t>
  </si>
  <si>
    <t>HOCHFELDEN</t>
  </si>
  <si>
    <t>NRO-67-056</t>
  </si>
  <si>
    <t>RUE DU CIMETIERE</t>
  </si>
  <si>
    <t>DRULINGEN</t>
  </si>
  <si>
    <t>NRO-68-032</t>
  </si>
  <si>
    <t>RUE JEAN JAURES</t>
  </si>
  <si>
    <t>STE MARIE AUX MINES</t>
  </si>
  <si>
    <t>NRO-68-033</t>
  </si>
  <si>
    <t>RUE DE BALE</t>
  </si>
  <si>
    <t>ROUFFACH</t>
  </si>
  <si>
    <t>NRO-68-034</t>
  </si>
  <si>
    <t>RUE DU GENERAL DUFIEUX</t>
  </si>
  <si>
    <t>LAPOUTROIE</t>
  </si>
  <si>
    <t>NRO-68-035</t>
  </si>
  <si>
    <t>PLACE DES ANTONINS</t>
  </si>
  <si>
    <t>AMMERSCHWIHR</t>
  </si>
  <si>
    <t>NRO-68-036</t>
  </si>
  <si>
    <t>KAYSERSBERG VIGNOBLE</t>
  </si>
  <si>
    <t>NRO-68-037</t>
  </si>
  <si>
    <t>RUE DE LANDAU</t>
  </si>
  <si>
    <t>RIBEAUVILLE</t>
  </si>
  <si>
    <t>NRO-68-038</t>
  </si>
  <si>
    <t>IMPASSE DU WASSEN</t>
  </si>
  <si>
    <t>MUNTZENHEIM</t>
  </si>
  <si>
    <t>NRO-68-039</t>
  </si>
  <si>
    <t>RUE DE STRASBOURG</t>
  </si>
  <si>
    <t>NEUF BRISACH</t>
  </si>
  <si>
    <t>NRO-68-040</t>
  </si>
  <si>
    <t>RUE DU SOLI</t>
  </si>
  <si>
    <t>MUNSTER</t>
  </si>
  <si>
    <t>NRO-68-041</t>
  </si>
  <si>
    <t>HUSSEREN WESSERLING</t>
  </si>
  <si>
    <t>NRO-68-042</t>
  </si>
  <si>
    <t>CHEMIN NOIR</t>
  </si>
  <si>
    <t>GUEBWILLER</t>
  </si>
  <si>
    <t>NRO-68-043</t>
  </si>
  <si>
    <t>RUE DES FLEURS</t>
  </si>
  <si>
    <t>MUNCHHOUSE</t>
  </si>
  <si>
    <t>NRO-68-044</t>
  </si>
  <si>
    <t>RUE DE SCHLIERBACH</t>
  </si>
  <si>
    <t>KEMBS</t>
  </si>
  <si>
    <t>NRO-68-045</t>
  </si>
  <si>
    <t>RUE ALBRECHT DURER</t>
  </si>
  <si>
    <t>LANDSER</t>
  </si>
  <si>
    <t>NRO-68-046</t>
  </si>
  <si>
    <t>RUE DES PRES</t>
  </si>
  <si>
    <t>BLOTZHEIM</t>
  </si>
  <si>
    <t>NRO-68-047</t>
  </si>
  <si>
    <t>RUE DE OBERDORF</t>
  </si>
  <si>
    <t>HAGENTHAL LE BAS</t>
  </si>
  <si>
    <t>NRO-68-048</t>
  </si>
  <si>
    <t>RUE DE RAEDERSDORF</t>
  </si>
  <si>
    <t>OLTINGUE</t>
  </si>
  <si>
    <t>NRO-68-049</t>
  </si>
  <si>
    <t>CHEMIN D OBERDORF</t>
  </si>
  <si>
    <t>WALDIGHOFEN</t>
  </si>
  <si>
    <t>NRO-68-050</t>
  </si>
  <si>
    <t>RUE DE LA SCIERIE</t>
  </si>
  <si>
    <t>DURLINSDORF</t>
  </si>
  <si>
    <t>NRO-68-051</t>
  </si>
  <si>
    <t>DANNEMARIE</t>
  </si>
  <si>
    <t>NRO-68-052</t>
  </si>
  <si>
    <t>RUE DU ROGGENBERG</t>
  </si>
  <si>
    <t>ALTKIRCH</t>
  </si>
  <si>
    <t>NRO-68-053</t>
  </si>
  <si>
    <t>ZAC DE DIEFMATTEN</t>
  </si>
  <si>
    <t>DIEFMATTEN</t>
  </si>
  <si>
    <t>NRO-68-054</t>
  </si>
  <si>
    <t>RUE RENE GUIBERT</t>
  </si>
  <si>
    <t>CERNAY</t>
  </si>
  <si>
    <t>NRO-82-003</t>
  </si>
  <si>
    <t>MONTAIGU DE QUERCY</t>
  </si>
  <si>
    <t>NRO-82-004</t>
  </si>
  <si>
    <t>BRASSAC</t>
  </si>
  <si>
    <t>NRO-82-005</t>
  </si>
  <si>
    <t>CAZES MONDENARD</t>
  </si>
  <si>
    <t>NRO-82-006</t>
  </si>
  <si>
    <t>CHEMIN DE LA COTE DES LIEVRES</t>
  </si>
  <si>
    <t>MOISSAC</t>
  </si>
  <si>
    <t>NRO-82-007</t>
  </si>
  <si>
    <t>ST PAUL D ESPIS</t>
  </si>
  <si>
    <t>NRO-82-008</t>
  </si>
  <si>
    <t>VALENCE</t>
  </si>
  <si>
    <t>NRO-82-009</t>
  </si>
  <si>
    <t>ST LOUP</t>
  </si>
  <si>
    <t>NRO-82-010</t>
  </si>
  <si>
    <t>ST AIGNAN</t>
  </si>
  <si>
    <t>NRO-82-011</t>
  </si>
  <si>
    <t>LAVIT</t>
  </si>
  <si>
    <t>NRO-82-012</t>
  </si>
  <si>
    <t>BEAUMONT DE LOMAGNE</t>
  </si>
  <si>
    <t>NRO-82-013</t>
  </si>
  <si>
    <t>VERDUN SUR GARONNE</t>
  </si>
  <si>
    <t>NRO-82-014</t>
  </si>
  <si>
    <t>GRISOLLES</t>
  </si>
  <si>
    <t>NRO-82-015</t>
  </si>
  <si>
    <t>MONTPEZAT DE QUERCY</t>
  </si>
  <si>
    <t>NRO-82-016</t>
  </si>
  <si>
    <t>SEPTFONDS</t>
  </si>
  <si>
    <t>NRO-82-017</t>
  </si>
  <si>
    <t>CAUSSADE</t>
  </si>
  <si>
    <t>NRO-82-018</t>
  </si>
  <si>
    <t>Q</t>
  </si>
  <si>
    <t>RUE JEAN MANDRETTE</t>
  </si>
  <si>
    <t>CASTELSARRASIN</t>
  </si>
  <si>
    <t>NRO-82-019</t>
  </si>
  <si>
    <t>PARISOT</t>
  </si>
  <si>
    <t>NRO-82-020</t>
  </si>
  <si>
    <t>ST ANTONIN NOBLE VAL</t>
  </si>
  <si>
    <t>NRO-82-021</t>
  </si>
  <si>
    <t>NRO-82-022</t>
  </si>
  <si>
    <t>CAYLUS</t>
  </si>
  <si>
    <t>NRO-82-023</t>
  </si>
  <si>
    <t>LAFRANCAISE</t>
  </si>
  <si>
    <t>NRO-82-024</t>
  </si>
  <si>
    <t>LA SALVETAT BELMONTET</t>
  </si>
  <si>
    <t>NRO-82-025</t>
  </si>
  <si>
    <t>MEAUZAC</t>
  </si>
  <si>
    <t>NRO-82-026</t>
  </si>
  <si>
    <t>CHEMIN DE LABINAL</t>
  </si>
  <si>
    <t>LABASTIDE ST PIERRE</t>
  </si>
  <si>
    <t>NRO-82-027</t>
  </si>
  <si>
    <t>AVENUE DE LA MOUSCANE</t>
  </si>
  <si>
    <t>MONTECH</t>
  </si>
  <si>
    <t>NRO-82-028</t>
  </si>
  <si>
    <t>NEGREPELISSE</t>
  </si>
  <si>
    <t>NRO-82-029</t>
  </si>
  <si>
    <t>MIRABEL</t>
  </si>
  <si>
    <t>NRO-88-001</t>
  </si>
  <si>
    <t>LA VOGE LES BAINS</t>
  </si>
  <si>
    <t>NRO-88-002</t>
  </si>
  <si>
    <t>ALLEE EUGENE DELACROIX</t>
  </si>
  <si>
    <t>PLOMBIERES LES BAINS</t>
  </si>
  <si>
    <t>NRO-88-003</t>
  </si>
  <si>
    <t>RUE DU COLONEL SEROT</t>
  </si>
  <si>
    <t>XERTIGNY</t>
  </si>
  <si>
    <t>NRO-88-004</t>
  </si>
  <si>
    <t>RUE DE CONE</t>
  </si>
  <si>
    <t>URIMENIL</t>
  </si>
  <si>
    <t>NRO-88-005</t>
  </si>
  <si>
    <t>RUE DES TANNERIES</t>
  </si>
  <si>
    <t>LE THILLOT</t>
  </si>
  <si>
    <t>NRO-88-006</t>
  </si>
  <si>
    <t>ROUTE DE L ENVERS DES GOLLETS</t>
  </si>
  <si>
    <t>CORNIMONT</t>
  </si>
  <si>
    <t>NRO-88-007</t>
  </si>
  <si>
    <t>VAGNEY</t>
  </si>
  <si>
    <t>NRO-88-008</t>
  </si>
  <si>
    <t>RUE DES PONCEES</t>
  </si>
  <si>
    <t>ST ETIENNE LES REMIREMONT</t>
  </si>
  <si>
    <t>NRO-88-009</t>
  </si>
  <si>
    <t>POUXEUX</t>
  </si>
  <si>
    <t>NRO-88-010</t>
  </si>
  <si>
    <t>DOCELLES</t>
  </si>
  <si>
    <t>NRO-88-011</t>
  </si>
  <si>
    <t>PLACE DES DEPORTES</t>
  </si>
  <si>
    <t>GERARDMER</t>
  </si>
  <si>
    <t>NRO-88-012</t>
  </si>
  <si>
    <t>LAVELINE DEVANT BRUYERES</t>
  </si>
  <si>
    <t>NRO-88-013</t>
  </si>
  <si>
    <t>BAN DE LAVELINE</t>
  </si>
  <si>
    <t>NRO-88-014</t>
  </si>
  <si>
    <t>ANOULD</t>
  </si>
  <si>
    <t>NRO-88-015</t>
  </si>
  <si>
    <t>RAON L ETAPE</t>
  </si>
  <si>
    <t>NRO-88-016</t>
  </si>
  <si>
    <t>ETIVAL CLAIREFONTAINE</t>
  </si>
  <si>
    <t>NRO-88-017</t>
  </si>
  <si>
    <t>SENONES</t>
  </si>
  <si>
    <t>NRO-88-018</t>
  </si>
  <si>
    <t>RUE RAYMOND SCHNEIDER</t>
  </si>
  <si>
    <t>LIFFOL LE GRAND</t>
  </si>
  <si>
    <t>NRO-88-019</t>
  </si>
  <si>
    <t>SOULOSSE SOUS ST ELOPHE</t>
  </si>
  <si>
    <t>NRO-88-020</t>
  </si>
  <si>
    <t>LANDAVILLE</t>
  </si>
  <si>
    <t>NRO-88-021</t>
  </si>
  <si>
    <t>CHATENOIS</t>
  </si>
  <si>
    <t>NRO-88-022</t>
  </si>
  <si>
    <t>GIRONCOURT SUR VRAINE</t>
  </si>
  <si>
    <t>NRO-88-023</t>
  </si>
  <si>
    <t>BULGNEVILLE</t>
  </si>
  <si>
    <t>NRO-88-024</t>
  </si>
  <si>
    <t>AVENUE DES TILLEULS</t>
  </si>
  <si>
    <t>LAMARCHE</t>
  </si>
  <si>
    <t>NRO-88-025</t>
  </si>
  <si>
    <t>RUE DU GENERAL MANGIN</t>
  </si>
  <si>
    <t>VITTEL</t>
  </si>
  <si>
    <t>NRO-88-026</t>
  </si>
  <si>
    <t>CELLES SUR PLAINE</t>
  </si>
  <si>
    <t>NRO-88-027</t>
  </si>
  <si>
    <t>MIRECOURT</t>
  </si>
  <si>
    <t>NRO-88-028</t>
  </si>
  <si>
    <t>RUE DU PERVIS</t>
  </si>
  <si>
    <t>MONTHUREUX SUR SAONE</t>
  </si>
  <si>
    <t>NRO-88-029</t>
  </si>
  <si>
    <t>RUE LECOMTE</t>
  </si>
  <si>
    <t>DARNEY</t>
  </si>
  <si>
    <t>NRO-88-030</t>
  </si>
  <si>
    <t>LERRAIN</t>
  </si>
  <si>
    <t>NRO-88-031</t>
  </si>
  <si>
    <t>PLACE DES JARDINS RESAL</t>
  </si>
  <si>
    <t>DOMPAIRE</t>
  </si>
  <si>
    <t>NRO-88-032</t>
  </si>
  <si>
    <t>RUE DES SAPINS</t>
  </si>
  <si>
    <t>LES FORGES</t>
  </si>
  <si>
    <t>NRO-88-033</t>
  </si>
  <si>
    <t>RUE DE XERTIGNY</t>
  </si>
  <si>
    <t>GIRANCOURT</t>
  </si>
  <si>
    <t>NRO-88-034</t>
  </si>
  <si>
    <t>CHARMES</t>
  </si>
  <si>
    <t>NRO-88-035</t>
  </si>
  <si>
    <t>NOMEXY</t>
  </si>
  <si>
    <t>NRO-88-036</t>
  </si>
  <si>
    <t>RUE JULES FERRY</t>
  </si>
  <si>
    <t>NEUFCHATEAU</t>
  </si>
  <si>
    <t>NRO-88-037</t>
  </si>
  <si>
    <t>CAPAVENIR VOSGES</t>
  </si>
  <si>
    <t>NRO-88-038</t>
  </si>
  <si>
    <t>DEYVILLERS</t>
  </si>
  <si>
    <t>NRO-88-039</t>
  </si>
  <si>
    <t>ROUTE DE DOMPIERRE</t>
  </si>
  <si>
    <t>GIRECOURT SUR DURBION</t>
  </si>
  <si>
    <t>NRO-88-040</t>
  </si>
  <si>
    <t>RUE DU CHENE</t>
  </si>
  <si>
    <t>ROVILLE AUX CHENES</t>
  </si>
  <si>
    <t>NRO-88-041</t>
  </si>
  <si>
    <t>LA BRESSE</t>
  </si>
  <si>
    <t>PARIS - TH2</t>
  </si>
  <si>
    <t>37 BOULEVARD VOLTAIRE, 75007 PARIS</t>
  </si>
  <si>
    <t>SAINT DENIS - EQUINIX PA2</t>
  </si>
  <si>
    <t>114, RUE AMBROISE CROIZAT, SAINT-DENIS</t>
  </si>
  <si>
    <t>TPM - BIR-HAIKEIM</t>
  </si>
  <si>
    <t>AVENUE DE BIR HAKEIM, TOULON</t>
  </si>
  <si>
    <t>TPM - NRO OUEST</t>
  </si>
  <si>
    <t>CHEMIN LAGOUBRAN, OLLIOULES</t>
  </si>
  <si>
    <t>TPM - NRO EST</t>
  </si>
  <si>
    <t>BOULEVARD DES ARMARIS, TOULON</t>
  </si>
  <si>
    <t>TPM - INTERXION MARSEILLE</t>
  </si>
  <si>
    <t>40 AVENUE ROGER SALENGRO MARSEILLE</t>
  </si>
  <si>
    <t>NETGR - SÉBAZAC</t>
  </si>
  <si>
    <t>LIEU DIT LA FALGUIÈRE, SÉBAZAC-CONCOURÈS</t>
  </si>
  <si>
    <t>PIBS</t>
  </si>
  <si>
    <t>REV@ - 56-003 -  RUE DE L'ARMOD GWENED, VANNES</t>
  </si>
  <si>
    <t>PAM</t>
  </si>
  <si>
    <t>REV@ - PAM - 7, RUE JOSEPH LE BRIX, VANNES</t>
  </si>
  <si>
    <t>WOIPPY</t>
  </si>
  <si>
    <t>RESOPTIC - 57-003 - DATACENTER ARCAN - 3 AVENUE DES DEUX FONTAINES, WOIPPY</t>
  </si>
  <si>
    <t>BESANÇON</t>
  </si>
  <si>
    <t>DOUBS LA FIBRE - 25-150 - DATACENTER NÉOCLYDE - 2 RUE ALBERT EINSTEIN, 25000 BESANÇON</t>
  </si>
  <si>
    <t>L'ISLE SUR LE DOUBS</t>
  </si>
  <si>
    <t>DOUBS LA FIBRE - 25-018</t>
  </si>
  <si>
    <t>SICTIAM - 06-030 - 23 TRAVERSE AUGUSTE VEROLA, 06200 NICE</t>
  </si>
  <si>
    <t>SICTIAM - 06-031 - 49 RUE EMILE HUGUES, 06600 ANTIBES SOPHIA ANTIPOLIS</t>
  </si>
  <si>
    <t>THD66 - 66-034</t>
  </si>
  <si>
    <t>CARCASSONNE</t>
  </si>
  <si>
    <t>EMERAUDE - 11-099 - D1 119 / RUE CLAUDE CHAPPE 11000 CARCASSONNE</t>
  </si>
  <si>
    <t>SAINT GAUDENS</t>
  </si>
  <si>
    <t>FIBRE 31 - 31-194 - 6 ROUTE DE LANDORTHE 31800 SAINT GAUDENS</t>
  </si>
  <si>
    <t>TOULOUSE</t>
  </si>
  <si>
    <t>FIBRE 31 - 31-220 - 131 CHEMIN DU SANG DE SERP 31200 TOULOUSE</t>
  </si>
  <si>
    <t>OCTOGONE - 82-018</t>
  </si>
  <si>
    <t>LASBASTIDE SAINT PIERRE</t>
  </si>
  <si>
    <t>OCTOGONE - 82-026</t>
  </si>
  <si>
    <t>2249 voie de l’Orée</t>
  </si>
  <si>
    <t>Scouarnec Sandrine</t>
  </si>
  <si>
    <t>Madame</t>
  </si>
  <si>
    <t>sandrine.scouarnec@octogone-fibre.fr</t>
  </si>
  <si>
    <t>Olivié Stéphane</t>
  </si>
  <si>
    <t>2247 Voie de l'Oree</t>
  </si>
  <si>
    <t>Val de reuil</t>
  </si>
  <si>
    <t>Dufour Bertrand YCONIK</t>
  </si>
  <si>
    <t>bertrand.dufour@altitudeinfra.fr</t>
  </si>
  <si>
    <t>YCONIK</t>
  </si>
  <si>
    <t>822 949 459 R.C.S. Evreux</t>
  </si>
  <si>
    <t>Thomas Tigneres</t>
  </si>
  <si>
    <t>thomas.tigneres@altitudeinfra.fr</t>
  </si>
  <si>
    <t>Dufour Bertrand CORAÏ</t>
  </si>
  <si>
    <t>ALTITUDE FIBRE 21</t>
  </si>
  <si>
    <t>CORAÏ</t>
  </si>
  <si>
    <t>831 500 038 R.C.S. Evreux</t>
  </si>
  <si>
    <t>IMB :</t>
  </si>
  <si>
    <t>Statut IMB :</t>
  </si>
  <si>
    <t xml:space="preserve">Raccordement: </t>
  </si>
  <si>
    <t xml:space="preserve">Accès: </t>
  </si>
  <si>
    <t>Livraison :</t>
  </si>
  <si>
    <t>Livraison</t>
  </si>
  <si>
    <t>PTO</t>
  </si>
  <si>
    <t>Tiroir Optique</t>
  </si>
  <si>
    <t>Prix Liv.</t>
  </si>
  <si>
    <t>Le Client reconnait avoir lu et pris connaissance des Conditions Particulières "Accès FTTE Passif"</t>
  </si>
  <si>
    <t>à compter de la validation de la commande (sauf cas exceptionnels)</t>
  </si>
  <si>
    <t>Site raccordable</t>
  </si>
  <si>
    <t>GTR 4h HO 6j/7</t>
  </si>
  <si>
    <t>GTR 4h HNO 7j/7</t>
  </si>
  <si>
    <t>V.1.2</t>
  </si>
  <si>
    <t>Batiment construit:</t>
  </si>
  <si>
    <t>Baie client présente:</t>
  </si>
  <si>
    <t>OUI</t>
  </si>
  <si>
    <t>NON</t>
  </si>
  <si>
    <t>Choice</t>
  </si>
  <si>
    <t>Date:</t>
  </si>
  <si>
    <t>Site raccordé</t>
  </si>
  <si>
    <t>Position raccordement OC :</t>
  </si>
  <si>
    <t>Contact Client 2 :</t>
  </si>
  <si>
    <t>Contact technique Client :</t>
  </si>
  <si>
    <t>Numéro de SIRET:</t>
  </si>
  <si>
    <t>Code Service:</t>
  </si>
  <si>
    <t>N° de TVA Intracommunautaire:</t>
  </si>
  <si>
    <t>Numéro d'engagement:</t>
  </si>
  <si>
    <t>ENTITE PUBLIQUE</t>
  </si>
  <si>
    <t>19 rue Icare - Aéroparc d'Entzheim</t>
  </si>
  <si>
    <t>Allée Jean Marie Amelin</t>
  </si>
  <si>
    <t>Champigny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</si>
</sst>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00000"/>
    <numFmt numFmtId="166" formatCode="#,##0_ ;[Red]\-#,##0\ "/>
    <numFmt numFmtId="167" formatCode="_-* #,##0\ &quot;€&quot;_-;\-* #,##0\ &quot;€&quot;_-;_-* &quot;-&quot;??\ &quot;€&quot;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b/>
      <sz val="36"/>
      <color theme="0"/>
      <name val="Arial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3"/>
      <color theme="0"/>
      <name val="Arial"/>
      <family val="2"/>
    </font>
    <font>
      <b/>
      <sz val="16"/>
      <color rgb="FFC00000"/>
      <name val="Arial"/>
      <family val="2"/>
    </font>
    <font>
      <sz val="22"/>
      <color rgb="FF1F7AB7"/>
      <name val="Arial"/>
      <family val="2"/>
    </font>
    <font>
      <sz val="22"/>
      <color rgb="FFC00000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sz val="8"/>
      <color theme="1"/>
      <name val="Arial"/>
      <family val="2"/>
    </font>
    <font>
      <b/>
      <sz val="13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u/>
      <sz val="13"/>
      <color rgb="FF0000FF"/>
      <name val="Arial"/>
      <family val="2"/>
    </font>
    <font>
      <b/>
      <sz val="22"/>
      <color theme="5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rgb="FF232A34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7AB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rgb="FF1F7AB7"/>
      </bottom>
      <diagonal/>
    </border>
    <border>
      <left style="medium">
        <color rgb="FF1F7AB7"/>
      </left>
      <right/>
      <top style="medium">
        <color rgb="FF1F7AB7"/>
      </top>
      <bottom style="medium">
        <color rgb="FF1F7AB7"/>
      </bottom>
      <diagonal/>
    </border>
    <border>
      <left/>
      <right/>
      <top style="medium">
        <color rgb="FF1F7AB7"/>
      </top>
      <bottom style="medium">
        <color rgb="FF1F7AB7"/>
      </bottom>
      <diagonal/>
    </border>
    <border>
      <left/>
      <right style="medium">
        <color rgb="FF1F7AB7"/>
      </right>
      <top style="medium">
        <color rgb="FF1F7AB7"/>
      </top>
      <bottom style="medium">
        <color rgb="FF1F7AB7"/>
      </bottom>
      <diagonal/>
    </border>
    <border>
      <left style="thin">
        <color rgb="FF1F7AB7"/>
      </left>
      <right/>
      <top style="thin">
        <color rgb="FF1F7AB7"/>
      </top>
      <bottom/>
      <diagonal/>
    </border>
    <border>
      <left/>
      <right/>
      <top style="thin">
        <color rgb="FF1F7AB7"/>
      </top>
      <bottom/>
      <diagonal/>
    </border>
    <border>
      <left/>
      <right style="thin">
        <color rgb="FF1F7AB7"/>
      </right>
      <top style="thin">
        <color rgb="FF1F7AB7"/>
      </top>
      <bottom/>
      <diagonal/>
    </border>
    <border>
      <left style="thin">
        <color rgb="FF1F7AB7"/>
      </left>
      <right/>
      <top/>
      <bottom/>
      <diagonal/>
    </border>
    <border>
      <left/>
      <right style="thin">
        <color rgb="FF1F7AB7"/>
      </right>
      <top/>
      <bottom/>
      <diagonal/>
    </border>
    <border>
      <left style="thin">
        <color rgb="FF1F7AB7"/>
      </left>
      <right/>
      <top/>
      <bottom style="thin">
        <color rgb="FF1F7AB7"/>
      </bottom>
      <diagonal/>
    </border>
    <border>
      <left/>
      <right/>
      <top/>
      <bottom style="thin">
        <color rgb="FF1F7AB7"/>
      </bottom>
      <diagonal/>
    </border>
    <border>
      <left/>
      <right style="thin">
        <color rgb="FF1F7AB7"/>
      </right>
      <top/>
      <bottom style="thin">
        <color rgb="FF1F7AB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1F7AB7"/>
      </left>
      <right/>
      <top style="thin">
        <color rgb="FF1F7AB7"/>
      </top>
      <bottom style="thin">
        <color rgb="FF1F7AB7"/>
      </bottom>
      <diagonal/>
    </border>
    <border>
      <left/>
      <right style="thin">
        <color rgb="FF1F7AB7"/>
      </right>
      <top style="thin">
        <color rgb="FF1F7AB7"/>
      </top>
      <bottom style="thin">
        <color rgb="FF1F7AB7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4" fontId="25" fillId="0" borderId="0" applyFont="0" applyFill="0" applyBorder="0" applyAlignment="0" applyProtection="0"/>
  </cellStyleXfs>
  <cellXfs count="232">
    <xf numFmtId="0" fontId="0" fillId="0" borderId="0" xfId="0"/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right" vertical="center"/>
    </xf>
    <xf numFmtId="0" fontId="8" fillId="2" borderId="19" xfId="1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2" borderId="24" xfId="0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0" fontId="1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 applyProtection="1">
      <alignment horizontal="right" vertical="center" wrapText="1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8" fillId="0" borderId="19" xfId="1" applyFont="1" applyFill="1" applyBorder="1" applyAlignment="1" applyProtection="1">
      <alignment horizontal="left" vertical="center"/>
    </xf>
    <xf numFmtId="0" fontId="18" fillId="0" borderId="0" xfId="0" applyFont="1" applyAlignment="1">
      <alignment vertical="center"/>
    </xf>
    <xf numFmtId="49" fontId="12" fillId="2" borderId="0" xfId="1" applyNumberFormat="1" applyFont="1" applyFill="1" applyBorder="1" applyAlignment="1" applyProtection="1">
      <alignment horizontal="left" vertical="center"/>
    </xf>
    <xf numFmtId="49" fontId="12" fillId="2" borderId="26" xfId="1" applyNumberFormat="1" applyFont="1" applyFill="1" applyBorder="1" applyAlignment="1" applyProtection="1">
      <alignment horizontal="right" vertical="center"/>
    </xf>
    <xf numFmtId="49" fontId="12" fillId="2" borderId="0" xfId="1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horizontal="left" vertical="center" wrapText="1"/>
    </xf>
    <xf numFmtId="49" fontId="10" fillId="2" borderId="0" xfId="1" applyNumberFormat="1" applyFont="1" applyFill="1" applyBorder="1" applyAlignment="1" applyProtection="1">
      <alignment horizontal="right" vertical="center"/>
    </xf>
    <xf numFmtId="49" fontId="10" fillId="2" borderId="0" xfId="1" applyNumberFormat="1" applyFont="1" applyFill="1" applyBorder="1" applyAlignment="1" applyProtection="1">
      <alignment horizontal="left" vertical="center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44" fontId="4" fillId="0" borderId="0" xfId="0" applyNumberFormat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vertical="center"/>
    </xf>
    <xf numFmtId="0" fontId="22" fillId="0" borderId="0" xfId="0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9" fillId="2" borderId="0" xfId="1" applyFont="1" applyFill="1" applyBorder="1" applyAlignment="1" applyProtection="1">
      <alignment horizontal="left" vertical="center"/>
    </xf>
    <xf numFmtId="49" fontId="10" fillId="2" borderId="0" xfId="1" applyNumberFormat="1" applyFont="1" applyFill="1" applyBorder="1" applyAlignment="1" applyProtection="1">
      <alignment horizontal="right" vertical="center"/>
    </xf>
    <xf numFmtId="49" fontId="10" fillId="2" borderId="0" xfId="1" applyNumberFormat="1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center"/>
    </xf>
    <xf numFmtId="165" fontId="16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6" fontId="13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6" fontId="13" fillId="0" borderId="0" xfId="0" applyNumberFormat="1" applyFont="1" applyBorder="1" applyAlignment="1">
      <alignment horizontal="left"/>
    </xf>
    <xf numFmtId="164" fontId="13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13" fillId="0" borderId="0" xfId="0" applyFont="1" applyFill="1" applyBorder="1" applyAlignment="1">
      <alignment horizontal="left"/>
    </xf>
    <xf numFmtId="1" fontId="13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165" fontId="13" fillId="0" borderId="0" xfId="0" applyNumberFormat="1" applyFont="1" applyBorder="1" applyAlignment="1">
      <alignment horizontal="left"/>
    </xf>
    <xf numFmtId="3" fontId="13" fillId="0" borderId="0" xfId="0" applyNumberFormat="1" applyFont="1" applyAlignment="1">
      <alignment horizontal="left"/>
    </xf>
    <xf numFmtId="0" fontId="28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167" fontId="9" fillId="2" borderId="0" xfId="1" applyNumberFormat="1" applyFont="1" applyFill="1" applyBorder="1" applyAlignment="1" applyProtection="1">
      <alignment horizontal="left" vertical="center"/>
    </xf>
    <xf numFmtId="167" fontId="5" fillId="0" borderId="0" xfId="0" applyNumberFormat="1" applyFont="1" applyAlignment="1">
      <alignment vertical="center"/>
    </xf>
    <xf numFmtId="167" fontId="4" fillId="2" borderId="0" xfId="0" applyNumberFormat="1" applyFont="1" applyFill="1" applyBorder="1" applyAlignment="1" applyProtection="1">
      <alignment vertical="center"/>
    </xf>
    <xf numFmtId="167" fontId="4" fillId="0" borderId="0" xfId="0" applyNumberFormat="1" applyFont="1" applyBorder="1" applyAlignment="1" applyProtection="1">
      <alignment vertical="center"/>
    </xf>
    <xf numFmtId="167" fontId="4" fillId="0" borderId="0" xfId="0" applyNumberFormat="1" applyFont="1" applyAlignment="1" applyProtection="1">
      <alignment vertical="center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4" fillId="0" borderId="26" xfId="0" applyFont="1" applyFill="1" applyBorder="1" applyAlignment="1" applyProtection="1">
      <alignment vertical="center"/>
      <protection locked="0"/>
    </xf>
    <xf numFmtId="0" fontId="19" fillId="0" borderId="26" xfId="0" applyFont="1" applyBorder="1" applyAlignment="1" applyProtection="1">
      <alignment vertical="center"/>
    </xf>
    <xf numFmtId="0" fontId="5" fillId="0" borderId="0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64" fontId="4" fillId="0" borderId="29" xfId="0" applyNumberFormat="1" applyFont="1" applyFill="1" applyBorder="1" applyAlignment="1" applyProtection="1">
      <alignment horizontal="center" vertical="center"/>
      <protection locked="0"/>
    </xf>
    <xf numFmtId="164" fontId="4" fillId="0" borderId="3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Fill="1" applyBorder="1" applyAlignment="1" applyProtection="1">
      <alignment horizontal="center" vertical="center"/>
      <protection locked="0"/>
    </xf>
    <xf numFmtId="0" fontId="20" fillId="0" borderId="0" xfId="2" applyFont="1" applyFill="1" applyBorder="1" applyAlignment="1" applyProtection="1">
      <alignment horizontal="center" vertical="center"/>
      <protection locked="0"/>
    </xf>
    <xf numFmtId="0" fontId="20" fillId="0" borderId="27" xfId="2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right" vertical="center"/>
    </xf>
    <xf numFmtId="0" fontId="4" fillId="2" borderId="27" xfId="0" applyFont="1" applyFill="1" applyBorder="1" applyAlignment="1" applyProtection="1">
      <alignment horizontal="right" vertical="center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0" fontId="10" fillId="0" borderId="40" xfId="0" applyFont="1" applyFill="1" applyBorder="1" applyAlignment="1" applyProtection="1">
      <alignment horizontal="center" vertical="center"/>
      <protection locked="0"/>
    </xf>
    <xf numFmtId="0" fontId="10" fillId="0" borderId="41" xfId="0" applyFont="1" applyFill="1" applyBorder="1" applyAlignment="1" applyProtection="1">
      <alignment horizontal="center" vertical="center"/>
      <protection locked="0"/>
    </xf>
    <xf numFmtId="49" fontId="14" fillId="3" borderId="1" xfId="1" applyNumberFormat="1" applyFont="1" applyFill="1" applyBorder="1" applyAlignment="1" applyProtection="1">
      <alignment horizontal="center" vertical="center"/>
    </xf>
    <xf numFmtId="49" fontId="14" fillId="3" borderId="2" xfId="1" applyNumberFormat="1" applyFont="1" applyFill="1" applyBorder="1" applyAlignment="1" applyProtection="1">
      <alignment horizontal="center" vertical="center"/>
    </xf>
    <xf numFmtId="49" fontId="14" fillId="3" borderId="3" xfId="1" applyNumberFormat="1" applyFont="1" applyFill="1" applyBorder="1" applyAlignment="1" applyProtection="1">
      <alignment horizontal="center" vertical="center"/>
    </xf>
    <xf numFmtId="49" fontId="12" fillId="2" borderId="26" xfId="1" applyNumberFormat="1" applyFont="1" applyFill="1" applyBorder="1" applyAlignment="1" applyProtection="1">
      <alignment horizontal="right" vertical="center"/>
    </xf>
    <xf numFmtId="49" fontId="12" fillId="2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7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Alignment="1" applyProtection="1">
      <alignment horizontal="left" vertical="center"/>
    </xf>
    <xf numFmtId="0" fontId="9" fillId="2" borderId="0" xfId="1" applyFont="1" applyFill="1" applyBorder="1" applyAlignment="1" applyProtection="1">
      <alignment horizontal="left" vertical="center"/>
    </xf>
    <xf numFmtId="49" fontId="10" fillId="2" borderId="23" xfId="1" applyNumberFormat="1" applyFont="1" applyFill="1" applyBorder="1" applyAlignment="1" applyProtection="1">
      <alignment horizontal="right" vertical="center"/>
    </xf>
    <xf numFmtId="49" fontId="10" fillId="2" borderId="24" xfId="1" applyNumberFormat="1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right" vertical="center"/>
    </xf>
    <xf numFmtId="0" fontId="11" fillId="2" borderId="24" xfId="0" applyFont="1" applyFill="1" applyBorder="1" applyAlignment="1" applyProtection="1">
      <alignment horizontal="right" vertical="center"/>
    </xf>
    <xf numFmtId="0" fontId="21" fillId="0" borderId="19" xfId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</xf>
    <xf numFmtId="49" fontId="12" fillId="2" borderId="4" xfId="1" applyNumberFormat="1" applyFont="1" applyFill="1" applyBorder="1" applyAlignment="1" applyProtection="1">
      <alignment horizontal="right" vertical="center"/>
    </xf>
    <xf numFmtId="49" fontId="12" fillId="2" borderId="5" xfId="1" applyNumberFormat="1" applyFont="1" applyFill="1" applyBorder="1" applyAlignment="1" applyProtection="1">
      <alignment horizontal="right" vertical="center"/>
    </xf>
    <xf numFmtId="49" fontId="12" fillId="2" borderId="6" xfId="1" applyNumberFormat="1" applyFont="1" applyFill="1" applyBorder="1" applyAlignment="1" applyProtection="1">
      <alignment horizontal="right" vertical="center"/>
    </xf>
    <xf numFmtId="49" fontId="12" fillId="2" borderId="7" xfId="1" applyNumberFormat="1" applyFont="1" applyFill="1" applyBorder="1" applyAlignment="1" applyProtection="1">
      <alignment horizontal="right" vertical="center"/>
    </xf>
    <xf numFmtId="49" fontId="12" fillId="2" borderId="8" xfId="1" applyNumberFormat="1" applyFont="1" applyFill="1" applyBorder="1" applyAlignment="1" applyProtection="1">
      <alignment horizontal="right" vertical="center"/>
    </xf>
    <xf numFmtId="49" fontId="12" fillId="2" borderId="9" xfId="1" applyNumberFormat="1" applyFont="1" applyFill="1" applyBorder="1" applyAlignment="1" applyProtection="1">
      <alignment horizontal="right" vertical="center"/>
    </xf>
    <xf numFmtId="49" fontId="12" fillId="0" borderId="10" xfId="1" applyNumberFormat="1" applyFont="1" applyFill="1" applyBorder="1" applyAlignment="1" applyProtection="1">
      <alignment horizontal="left" vertical="center"/>
      <protection locked="0"/>
    </xf>
    <xf numFmtId="49" fontId="12" fillId="0" borderId="11" xfId="1" applyNumberFormat="1" applyFont="1" applyFill="1" applyBorder="1" applyAlignment="1" applyProtection="1">
      <alignment horizontal="left" vertical="center"/>
      <protection locked="0"/>
    </xf>
    <xf numFmtId="49" fontId="12" fillId="0" borderId="12" xfId="1" applyNumberFormat="1" applyFont="1" applyFill="1" applyBorder="1" applyAlignment="1" applyProtection="1">
      <alignment horizontal="left" vertical="center"/>
      <protection locked="0"/>
    </xf>
    <xf numFmtId="164" fontId="12" fillId="0" borderId="13" xfId="1" applyNumberFormat="1" applyFont="1" applyFill="1" applyBorder="1" applyAlignment="1" applyProtection="1">
      <alignment horizontal="left" vertical="center"/>
      <protection locked="0"/>
    </xf>
    <xf numFmtId="164" fontId="12" fillId="0" borderId="14" xfId="1" applyNumberFormat="1" applyFont="1" applyFill="1" applyBorder="1" applyAlignment="1" applyProtection="1">
      <alignment horizontal="left" vertical="center"/>
      <protection locked="0"/>
    </xf>
    <xf numFmtId="164" fontId="12" fillId="0" borderId="15" xfId="1" applyNumberFormat="1" applyFont="1" applyFill="1" applyBorder="1" applyAlignment="1" applyProtection="1">
      <alignment horizontal="left" vertical="center"/>
      <protection locked="0"/>
    </xf>
    <xf numFmtId="0" fontId="12" fillId="0" borderId="13" xfId="1" applyNumberFormat="1" applyFont="1" applyFill="1" applyBorder="1" applyAlignment="1" applyProtection="1">
      <alignment horizontal="left" vertical="center"/>
      <protection locked="0"/>
    </xf>
    <xf numFmtId="0" fontId="12" fillId="0" borderId="14" xfId="1" applyNumberFormat="1" applyFont="1" applyFill="1" applyBorder="1" applyAlignment="1" applyProtection="1">
      <alignment horizontal="left" vertical="center"/>
      <protection locked="0"/>
    </xf>
    <xf numFmtId="0" fontId="12" fillId="0" borderId="15" xfId="1" applyNumberFormat="1" applyFont="1" applyFill="1" applyBorder="1" applyAlignment="1" applyProtection="1">
      <alignment horizontal="left" vertical="center"/>
      <protection locked="0"/>
    </xf>
    <xf numFmtId="0" fontId="12" fillId="0" borderId="16" xfId="1" applyNumberFormat="1" applyFont="1" applyFill="1" applyBorder="1" applyAlignment="1" applyProtection="1">
      <alignment horizontal="left" vertical="center"/>
      <protection locked="0"/>
    </xf>
    <xf numFmtId="0" fontId="12" fillId="0" borderId="17" xfId="1" applyNumberFormat="1" applyFont="1" applyFill="1" applyBorder="1" applyAlignment="1" applyProtection="1">
      <alignment horizontal="left" vertical="center"/>
      <protection locked="0"/>
    </xf>
    <xf numFmtId="0" fontId="12" fillId="0" borderId="18" xfId="1" applyNumberFormat="1" applyFont="1" applyFill="1" applyBorder="1" applyAlignment="1" applyProtection="1">
      <alignment horizontal="left" vertical="center"/>
      <protection locked="0"/>
    </xf>
    <xf numFmtId="0" fontId="20" fillId="0" borderId="0" xfId="2" applyFont="1" applyFill="1" applyBorder="1" applyAlignment="1" applyProtection="1">
      <alignment horizontal="left" vertical="center"/>
      <protection locked="0"/>
    </xf>
    <xf numFmtId="0" fontId="20" fillId="0" borderId="27" xfId="2" applyFont="1" applyFill="1" applyBorder="1" applyAlignment="1" applyProtection="1">
      <alignment horizontal="left" vertical="center"/>
      <protection locked="0"/>
    </xf>
    <xf numFmtId="165" fontId="4" fillId="0" borderId="0" xfId="0" applyNumberFormat="1" applyFont="1" applyFill="1" applyBorder="1" applyAlignment="1" applyProtection="1">
      <alignment horizontal="left" vertical="center"/>
      <protection locked="0"/>
    </xf>
    <xf numFmtId="165" fontId="4" fillId="0" borderId="27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27" xfId="0" applyNumberFormat="1" applyFont="1" applyFill="1" applyBorder="1" applyAlignment="1" applyProtection="1">
      <alignment horizontal="left" vertical="center"/>
      <protection locked="0"/>
    </xf>
    <xf numFmtId="49" fontId="12" fillId="2" borderId="28" xfId="1" applyNumberFormat="1" applyFont="1" applyFill="1" applyBorder="1" applyAlignment="1" applyProtection="1">
      <alignment horizontal="right" vertical="center"/>
    </xf>
    <xf numFmtId="49" fontId="12" fillId="2" borderId="29" xfId="1" applyNumberFormat="1" applyFont="1" applyFill="1" applyBorder="1" applyAlignment="1" applyProtection="1">
      <alignment horizontal="right" vertical="center"/>
    </xf>
    <xf numFmtId="0" fontId="4" fillId="0" borderId="29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right" vertical="center"/>
    </xf>
    <xf numFmtId="0" fontId="4" fillId="2" borderId="29" xfId="0" applyFont="1" applyFill="1" applyBorder="1" applyAlignment="1" applyProtection="1">
      <alignment horizontal="right" vertical="center"/>
    </xf>
    <xf numFmtId="164" fontId="4" fillId="0" borderId="29" xfId="0" applyNumberFormat="1" applyFont="1" applyFill="1" applyBorder="1" applyAlignment="1" applyProtection="1">
      <alignment horizontal="left" vertical="center"/>
      <protection locked="0"/>
    </xf>
    <xf numFmtId="164" fontId="4" fillId="0" borderId="30" xfId="0" applyNumberFormat="1" applyFont="1" applyFill="1" applyBorder="1" applyAlignment="1" applyProtection="1">
      <alignment horizontal="left" vertical="center"/>
      <protection locked="0"/>
    </xf>
    <xf numFmtId="0" fontId="21" fillId="0" borderId="19" xfId="1" applyNumberFormat="1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horizontal="left" vertical="center"/>
    </xf>
    <xf numFmtId="49" fontId="12" fillId="2" borderId="31" xfId="1" applyNumberFormat="1" applyFont="1" applyFill="1" applyBorder="1" applyAlignment="1">
      <alignment horizontal="right" vertical="center"/>
    </xf>
    <xf numFmtId="49" fontId="12" fillId="2" borderId="32" xfId="1" applyNumberFormat="1" applyFont="1" applyFill="1" applyBorder="1" applyAlignment="1">
      <alignment horizontal="right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49" fontId="12" fillId="2" borderId="32" xfId="1" applyNumberFormat="1" applyFont="1" applyFill="1" applyBorder="1" applyAlignment="1">
      <alignment horizontal="center" vertical="center"/>
    </xf>
    <xf numFmtId="49" fontId="12" fillId="2" borderId="33" xfId="1" applyNumberFormat="1" applyFont="1" applyFill="1" applyBorder="1" applyAlignment="1">
      <alignment horizontal="center" vertical="center"/>
    </xf>
    <xf numFmtId="49" fontId="12" fillId="2" borderId="36" xfId="1" applyNumberFormat="1" applyFont="1" applyFill="1" applyBorder="1" applyAlignment="1">
      <alignment horizontal="right" vertical="center"/>
    </xf>
    <xf numFmtId="49" fontId="12" fillId="2" borderId="37" xfId="1" applyNumberFormat="1" applyFont="1" applyFill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164" fontId="4" fillId="0" borderId="37" xfId="0" applyNumberFormat="1" applyFont="1" applyBorder="1" applyAlignment="1" applyProtection="1">
      <alignment horizontal="center" vertical="center"/>
      <protection locked="0"/>
    </xf>
    <xf numFmtId="164" fontId="4" fillId="0" borderId="38" xfId="0" applyNumberFormat="1" applyFont="1" applyBorder="1" applyAlignment="1" applyProtection="1">
      <alignment horizontal="center" vertical="center"/>
      <protection locked="0"/>
    </xf>
    <xf numFmtId="49" fontId="10" fillId="2" borderId="0" xfId="1" applyNumberFormat="1" applyFont="1" applyFill="1" applyBorder="1" applyAlignment="1" applyProtection="1">
      <alignment horizontal="right" vertical="center"/>
    </xf>
    <xf numFmtId="0" fontId="10" fillId="0" borderId="39" xfId="0" applyFont="1" applyFill="1" applyBorder="1" applyAlignment="1" applyProtection="1">
      <alignment horizontal="left" vertical="center"/>
      <protection locked="0"/>
    </xf>
    <xf numFmtId="0" fontId="10" fillId="0" borderId="40" xfId="0" applyFont="1" applyFill="1" applyBorder="1" applyAlignment="1" applyProtection="1">
      <alignment horizontal="left" vertical="center"/>
      <protection locked="0"/>
    </xf>
    <xf numFmtId="0" fontId="10" fillId="0" borderId="41" xfId="0" applyFont="1" applyFill="1" applyBorder="1" applyAlignment="1" applyProtection="1">
      <alignment horizontal="left" vertical="center"/>
      <protection locked="0"/>
    </xf>
    <xf numFmtId="49" fontId="10" fillId="2" borderId="0" xfId="1" applyNumberFormat="1" applyFont="1" applyFill="1" applyBorder="1" applyAlignment="1" applyProtection="1">
      <alignment horizontal="left" vertical="center"/>
    </xf>
    <xf numFmtId="0" fontId="12" fillId="0" borderId="39" xfId="0" applyFont="1" applyFill="1" applyBorder="1" applyAlignment="1" applyProtection="1">
      <alignment horizontal="center" vertical="center"/>
      <protection locked="0"/>
    </xf>
    <xf numFmtId="0" fontId="12" fillId="0" borderId="40" xfId="0" applyFont="1" applyFill="1" applyBorder="1" applyAlignment="1" applyProtection="1">
      <alignment horizontal="center" vertical="center"/>
      <protection locked="0"/>
    </xf>
    <xf numFmtId="0" fontId="12" fillId="0" borderId="41" xfId="0" applyFont="1" applyFill="1" applyBorder="1" applyAlignment="1" applyProtection="1">
      <alignment horizontal="center" vertical="center"/>
      <protection locked="0"/>
    </xf>
    <xf numFmtId="167" fontId="4" fillId="0" borderId="0" xfId="0" applyNumberFormat="1" applyFont="1" applyAlignment="1" applyProtection="1">
      <alignment horizontal="center" vertical="center"/>
      <protection locked="0"/>
    </xf>
    <xf numFmtId="167" fontId="4" fillId="2" borderId="0" xfId="3" applyNumberFormat="1" applyFont="1" applyFill="1" applyBorder="1" applyAlignment="1" applyProtection="1">
      <alignment horizontal="center" vertical="center"/>
    </xf>
    <xf numFmtId="167" fontId="12" fillId="2" borderId="0" xfId="3" applyNumberFormat="1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8" xfId="0" applyFont="1" applyBorder="1" applyAlignment="1" applyProtection="1">
      <alignment horizontal="right" vertical="center"/>
    </xf>
    <xf numFmtId="0" fontId="4" fillId="0" borderId="29" xfId="0" applyFont="1" applyBorder="1" applyAlignment="1" applyProtection="1">
      <alignment horizontal="right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67" fontId="11" fillId="0" borderId="21" xfId="0" applyNumberFormat="1" applyFont="1" applyBorder="1" applyAlignment="1" applyProtection="1">
      <alignment horizontal="center" vertical="center"/>
    </xf>
    <xf numFmtId="167" fontId="11" fillId="0" borderId="22" xfId="0" applyNumberFormat="1" applyFont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27" xfId="0" applyNumberFormat="1" applyFont="1" applyFill="1" applyBorder="1" applyAlignment="1" applyProtection="1">
      <alignment horizontal="left" vertical="center"/>
      <protection locked="0"/>
    </xf>
    <xf numFmtId="1" fontId="4" fillId="0" borderId="0" xfId="0" applyNumberFormat="1" applyFont="1" applyFill="1" applyBorder="1" applyAlignment="1" applyProtection="1">
      <alignment horizontal="left" vertical="center"/>
      <protection locked="0"/>
    </xf>
    <xf numFmtId="1" fontId="4" fillId="0" borderId="27" xfId="0" applyNumberFormat="1" applyFont="1" applyFill="1" applyBorder="1" applyAlignment="1" applyProtection="1">
      <alignment horizontal="left" vertical="center"/>
      <protection locked="0"/>
    </xf>
    <xf numFmtId="49" fontId="12" fillId="2" borderId="31" xfId="1" applyNumberFormat="1" applyFont="1" applyFill="1" applyBorder="1" applyAlignment="1" applyProtection="1">
      <alignment horizontal="left" vertical="top" wrapText="1"/>
      <protection locked="0"/>
    </xf>
    <xf numFmtId="49" fontId="12" fillId="2" borderId="32" xfId="1" applyNumberFormat="1" applyFont="1" applyFill="1" applyBorder="1" applyAlignment="1" applyProtection="1">
      <alignment horizontal="left" vertical="top" wrapText="1"/>
      <protection locked="0"/>
    </xf>
    <xf numFmtId="49" fontId="12" fillId="2" borderId="33" xfId="1" applyNumberFormat="1" applyFont="1" applyFill="1" applyBorder="1" applyAlignment="1" applyProtection="1">
      <alignment horizontal="left" vertical="top" wrapText="1"/>
      <protection locked="0"/>
    </xf>
    <xf numFmtId="49" fontId="12" fillId="2" borderId="34" xfId="1" applyNumberFormat="1" applyFont="1" applyFill="1" applyBorder="1" applyAlignment="1" applyProtection="1">
      <alignment horizontal="left" vertical="top" wrapText="1"/>
      <protection locked="0"/>
    </xf>
    <xf numFmtId="49" fontId="12" fillId="2" borderId="0" xfId="1" applyNumberFormat="1" applyFont="1" applyFill="1" applyBorder="1" applyAlignment="1" applyProtection="1">
      <alignment horizontal="left" vertical="top" wrapText="1"/>
      <protection locked="0"/>
    </xf>
    <xf numFmtId="49" fontId="12" fillId="2" borderId="35" xfId="1" applyNumberFormat="1" applyFont="1" applyFill="1" applyBorder="1" applyAlignment="1" applyProtection="1">
      <alignment horizontal="left" vertical="top" wrapText="1"/>
      <protection locked="0"/>
    </xf>
    <xf numFmtId="49" fontId="12" fillId="2" borderId="36" xfId="1" applyNumberFormat="1" applyFont="1" applyFill="1" applyBorder="1" applyAlignment="1" applyProtection="1">
      <alignment horizontal="left" vertical="top" wrapText="1"/>
      <protection locked="0"/>
    </xf>
    <xf numFmtId="49" fontId="12" fillId="2" borderId="37" xfId="1" applyNumberFormat="1" applyFont="1" applyFill="1" applyBorder="1" applyAlignment="1" applyProtection="1">
      <alignment horizontal="left" vertical="top" wrapText="1"/>
      <protection locked="0"/>
    </xf>
    <xf numFmtId="49" fontId="12" fillId="2" borderId="38" xfId="1" applyNumberFormat="1" applyFont="1" applyFill="1" applyBorder="1" applyAlignment="1" applyProtection="1">
      <alignment horizontal="left" vertical="top" wrapText="1"/>
      <protection locked="0"/>
    </xf>
    <xf numFmtId="167" fontId="11" fillId="0" borderId="20" xfId="0" applyNumberFormat="1" applyFont="1" applyBorder="1" applyAlignment="1" applyProtection="1">
      <alignment horizontal="center" vertical="center"/>
    </xf>
    <xf numFmtId="49" fontId="12" fillId="2" borderId="0" xfId="1" applyNumberFormat="1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4" fillId="0" borderId="40" xfId="0" applyFont="1" applyFill="1" applyBorder="1" applyAlignment="1" applyProtection="1">
      <alignment horizontal="left" vertical="center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3" fontId="4" fillId="0" borderId="0" xfId="0" applyNumberFormat="1" applyFont="1" applyFill="1" applyBorder="1" applyAlignment="1" applyProtection="1">
      <alignment horizontal="left" vertical="center"/>
      <protection locked="0"/>
    </xf>
    <xf numFmtId="3" fontId="4" fillId="0" borderId="27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4">
    <cellStyle name="% 3" xfId="1" xr:uid="{00000000-0005-0000-0000-000000000000}"/>
    <cellStyle name="Lien hypertexte" xfId="2" builtinId="8"/>
    <cellStyle name="Monétaire" xfId="3" builtinId="4"/>
    <cellStyle name="Normal" xfId="0" builtinId="0"/>
  </cellStyles>
  <dxfs count="5">
    <dxf>
      <font>
        <color theme="0"/>
      </font>
      <fill>
        <patternFill>
          <f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fgColor theme="0"/>
        </patternFill>
      </fill>
      <border>
        <left/>
        <top/>
        <bottom/>
        <vertical/>
        <horizontal/>
      </border>
    </dxf>
    <dxf>
      <font>
        <color theme="0"/>
      </font>
      <fill>
        <patternFill>
          <fgColor theme="0"/>
        </patternFill>
      </fill>
      <border>
        <left/>
        <top/>
        <bottom/>
        <vertical/>
        <horizontal/>
      </border>
    </dxf>
    <dxf>
      <font>
        <color theme="0"/>
      </font>
      <fill>
        <patternFill>
          <f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1F7A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53</xdr:row>
          <xdr:rowOff>161925</xdr:rowOff>
        </xdr:from>
        <xdr:to>
          <xdr:col>3</xdr:col>
          <xdr:colOff>0</xdr:colOff>
          <xdr:row>55</xdr:row>
          <xdr:rowOff>28575</xdr:rowOff>
        </xdr:to>
        <xdr:sp macro="" textlink="">
          <xdr:nvSpPr>
            <xdr:cNvPr id="1030" name="Case à coche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54</xdr:row>
          <xdr:rowOff>152400</xdr:rowOff>
        </xdr:from>
        <xdr:to>
          <xdr:col>3</xdr:col>
          <xdr:colOff>0</xdr:colOff>
          <xdr:row>56</xdr:row>
          <xdr:rowOff>28575</xdr:rowOff>
        </xdr:to>
        <xdr:sp macro="" textlink="">
          <xdr:nvSpPr>
            <xdr:cNvPr id="1032" name="Case à coche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583747</xdr:colOff>
      <xdr:row>5</xdr:row>
      <xdr:rowOff>315685</xdr:rowOff>
    </xdr:from>
    <xdr:to>
      <xdr:col>20</xdr:col>
      <xdr:colOff>515167</xdr:colOff>
      <xdr:row>7</xdr:row>
      <xdr:rowOff>135282</xdr:rowOff>
    </xdr:to>
    <xdr:pic>
      <xdr:nvPicPr>
        <xdr:cNvPr id="5" name="Image 4" descr="Altitude Infrastructure - Nos offres d'emploi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5890" y="1491342"/>
          <a:ext cx="3066506" cy="668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V106"/>
  <sheetViews>
    <sheetView showGridLines="0" tabSelected="1" topLeftCell="A37" zoomScale="70" zoomScaleNormal="70" workbookViewId="0">
      <selection activeCell="E44" sqref="E44:J44"/>
    </sheetView>
  </sheetViews>
  <sheetFormatPr baseColWidth="10" defaultColWidth="11.42578125" defaultRowHeight="14.25" x14ac:dyDescent="0.25"/>
  <cols>
    <col min="1" max="3" width="11.42578125" style="11"/>
    <col min="4" max="4" width="11.28515625" style="11" customWidth="1"/>
    <col min="5" max="9" width="11.42578125" style="11"/>
    <col min="10" max="10" width="4.28515625" style="11" bestFit="1" customWidth="1"/>
    <col min="11" max="11" width="11.42578125" style="11"/>
    <col min="12" max="13" width="12.85546875" style="11" customWidth="1"/>
    <col min="14" max="15" width="11.42578125" style="11"/>
    <col min="16" max="16" width="3.7109375" style="11" customWidth="1"/>
    <col min="17" max="17" width="11.42578125" style="11" customWidth="1"/>
    <col min="18" max="21" width="11.42578125" style="11"/>
    <col min="22" max="22" width="2.42578125" style="11" bestFit="1" customWidth="1"/>
    <col min="23" max="16384" width="11.42578125" style="11"/>
  </cols>
  <sheetData>
    <row r="1" spans="1:22" ht="19.149999999999999" customHeight="1" x14ac:dyDescent="0.25">
      <c r="A1" s="142" t="s">
        <v>203</v>
      </c>
      <c r="B1" s="142"/>
      <c r="C1" s="142"/>
      <c r="D1" s="142"/>
      <c r="E1" s="142"/>
      <c r="F1" s="142"/>
      <c r="G1" s="142"/>
      <c r="H1" s="142"/>
      <c r="I1" s="142"/>
      <c r="J1" s="26"/>
      <c r="K1" s="1"/>
      <c r="L1" s="1"/>
      <c r="M1" s="125" t="s">
        <v>15</v>
      </c>
      <c r="N1" s="126"/>
      <c r="O1" s="126"/>
      <c r="P1" s="126"/>
      <c r="Q1" s="126"/>
      <c r="R1" s="126"/>
      <c r="S1" s="126"/>
      <c r="T1" s="126"/>
      <c r="U1" s="127"/>
      <c r="V1" s="39"/>
    </row>
    <row r="2" spans="1:22" ht="19.149999999999999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26"/>
      <c r="K2" s="2"/>
      <c r="L2" s="2"/>
      <c r="M2" s="143" t="s">
        <v>7</v>
      </c>
      <c r="N2" s="144"/>
      <c r="O2" s="149"/>
      <c r="P2" s="150"/>
      <c r="Q2" s="150"/>
      <c r="R2" s="150"/>
      <c r="S2" s="150"/>
      <c r="T2" s="150"/>
      <c r="U2" s="151"/>
      <c r="V2" s="40" t="str">
        <f>IF(O2="","#","")</f>
        <v>#</v>
      </c>
    </row>
    <row r="3" spans="1:22" ht="19.149999999999999" customHeight="1" x14ac:dyDescent="0.25">
      <c r="A3" s="142"/>
      <c r="B3" s="142"/>
      <c r="C3" s="142"/>
      <c r="D3" s="142"/>
      <c r="E3" s="142"/>
      <c r="F3" s="142"/>
      <c r="G3" s="142"/>
      <c r="H3" s="142"/>
      <c r="I3" s="142"/>
      <c r="J3" s="26"/>
      <c r="K3" s="3"/>
      <c r="L3" s="3"/>
      <c r="M3" s="145" t="s">
        <v>0</v>
      </c>
      <c r="N3" s="146"/>
      <c r="O3" s="152" t="str">
        <f>IFERROR(VLOOKUP(O2,Liste!$P:$U,6,FALSE),"")</f>
        <v/>
      </c>
      <c r="P3" s="153"/>
      <c r="Q3" s="153"/>
      <c r="R3" s="153"/>
      <c r="S3" s="153"/>
      <c r="T3" s="153"/>
      <c r="U3" s="154"/>
      <c r="V3" s="39"/>
    </row>
    <row r="4" spans="1:22" ht="19.149999999999999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  <c r="J4" s="26"/>
      <c r="K4" s="3"/>
      <c r="L4" s="3"/>
      <c r="M4" s="145" t="s">
        <v>1</v>
      </c>
      <c r="N4" s="146"/>
      <c r="O4" s="155" t="str">
        <f>IFERROR(VLOOKUP(O2,Liste!$P:$U,4,FALSE),"")</f>
        <v/>
      </c>
      <c r="P4" s="156"/>
      <c r="Q4" s="156"/>
      <c r="R4" s="156"/>
      <c r="S4" s="156"/>
      <c r="T4" s="156"/>
      <c r="U4" s="157"/>
      <c r="V4" s="39"/>
    </row>
    <row r="5" spans="1:22" ht="22.5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3" t="s">
        <v>2013</v>
      </c>
      <c r="K5" s="3"/>
      <c r="L5" s="3"/>
      <c r="M5" s="147" t="s">
        <v>108</v>
      </c>
      <c r="N5" s="148"/>
      <c r="O5" s="158" t="str">
        <f>IFERROR(VLOOKUP(O2,Liste!$P:$W,8,FALSE),"")</f>
        <v/>
      </c>
      <c r="P5" s="159"/>
      <c r="Q5" s="159"/>
      <c r="R5" s="159"/>
      <c r="S5" s="159"/>
      <c r="T5" s="159"/>
      <c r="U5" s="160"/>
      <c r="V5" s="40" t="str">
        <f>IF(O5="","#","")</f>
        <v>#</v>
      </c>
    </row>
    <row r="6" spans="1:22" ht="4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12"/>
      <c r="V6" s="39"/>
    </row>
    <row r="7" spans="1:22" ht="20.25" x14ac:dyDescent="0.25">
      <c r="A7" s="133" t="s">
        <v>2</v>
      </c>
      <c r="B7" s="133"/>
      <c r="C7" s="133"/>
      <c r="D7" s="133"/>
      <c r="E7" s="133"/>
      <c r="F7" s="133"/>
      <c r="G7" s="133"/>
      <c r="H7" s="133"/>
      <c r="I7" s="133"/>
      <c r="J7" s="133"/>
      <c r="K7" s="6"/>
      <c r="L7" s="6"/>
      <c r="M7" s="6"/>
      <c r="N7" s="6"/>
      <c r="O7" s="6"/>
      <c r="P7" s="6"/>
      <c r="Q7" s="6"/>
      <c r="R7" s="6"/>
      <c r="S7" s="6"/>
      <c r="T7" s="1"/>
      <c r="U7" s="1"/>
      <c r="V7" s="39"/>
    </row>
    <row r="8" spans="1:22" ht="20.25" x14ac:dyDescent="0.25">
      <c r="A8" s="3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  <c r="P8" s="1"/>
      <c r="Q8" s="1"/>
      <c r="R8" s="1"/>
      <c r="S8" s="1"/>
      <c r="T8" s="1"/>
      <c r="U8" s="1"/>
      <c r="V8" s="39"/>
    </row>
    <row r="9" spans="1:22" ht="28.5" thickBot="1" x14ac:dyDescent="0.3">
      <c r="A9" s="8" t="s">
        <v>3</v>
      </c>
      <c r="B9" s="8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40" t="str">
        <f>IF(C9="","#","")</f>
        <v>#</v>
      </c>
    </row>
    <row r="10" spans="1:22" ht="27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39"/>
    </row>
    <row r="11" spans="1:22" ht="16.5" x14ac:dyDescent="0.25">
      <c r="A11" s="41"/>
      <c r="B11" s="135" t="s">
        <v>4</v>
      </c>
      <c r="C11" s="136"/>
      <c r="D11" s="136"/>
      <c r="E11" s="137" t="str">
        <f>IFERROR(VLOOKUP($C$9,Liste!$AM:$AS,2,FALSE),"")</f>
        <v/>
      </c>
      <c r="F11" s="137"/>
      <c r="G11" s="137"/>
      <c r="H11" s="137"/>
      <c r="I11" s="137"/>
      <c r="J11" s="138"/>
      <c r="K11" s="40"/>
      <c r="L11" s="139" t="s">
        <v>5</v>
      </c>
      <c r="M11" s="140"/>
      <c r="N11" s="137"/>
      <c r="O11" s="137"/>
      <c r="P11" s="137"/>
      <c r="Q11" s="137"/>
      <c r="R11" s="137"/>
      <c r="S11" s="137"/>
      <c r="T11" s="137"/>
      <c r="U11" s="138"/>
      <c r="V11" s="39"/>
    </row>
    <row r="12" spans="1:22" ht="16.5" x14ac:dyDescent="0.25">
      <c r="A12" s="41"/>
      <c r="B12" s="128" t="s">
        <v>6</v>
      </c>
      <c r="C12" s="129"/>
      <c r="D12" s="129"/>
      <c r="E12" s="130" t="str">
        <f>IFERROR(VLOOKUP($C$9,Liste!$AM:$AS,3,FALSE),"")</f>
        <v/>
      </c>
      <c r="F12" s="130"/>
      <c r="G12" s="130"/>
      <c r="H12" s="130"/>
      <c r="I12" s="130"/>
      <c r="J12" s="131"/>
      <c r="K12" s="40"/>
      <c r="L12" s="120" t="s">
        <v>7</v>
      </c>
      <c r="M12" s="132"/>
      <c r="N12" s="130"/>
      <c r="O12" s="130"/>
      <c r="P12" s="130"/>
      <c r="Q12" s="130"/>
      <c r="R12" s="130"/>
      <c r="S12" s="130"/>
      <c r="T12" s="130"/>
      <c r="U12" s="131"/>
      <c r="V12" s="40" t="str">
        <f>IF(N12="","#","")</f>
        <v>#</v>
      </c>
    </row>
    <row r="13" spans="1:22" ht="16.5" x14ac:dyDescent="0.25">
      <c r="A13" s="41"/>
      <c r="B13" s="128" t="s">
        <v>17</v>
      </c>
      <c r="C13" s="129"/>
      <c r="D13" s="129"/>
      <c r="E13" s="130" t="str">
        <f>IFERROR(VLOOKUP($C$9,Liste!$AM:$AS,4,FALSE),"")</f>
        <v/>
      </c>
      <c r="F13" s="130"/>
      <c r="G13" s="130"/>
      <c r="H13" s="130"/>
      <c r="I13" s="130"/>
      <c r="J13" s="131"/>
      <c r="K13" s="40"/>
      <c r="L13" s="120" t="s">
        <v>9</v>
      </c>
      <c r="M13" s="132"/>
      <c r="N13" s="130"/>
      <c r="O13" s="130"/>
      <c r="P13" s="130"/>
      <c r="Q13" s="130"/>
      <c r="R13" s="130"/>
      <c r="S13" s="130"/>
      <c r="T13" s="130"/>
      <c r="U13" s="131"/>
      <c r="V13" s="40" t="str">
        <f>IF(N13="","#","")</f>
        <v>#</v>
      </c>
    </row>
    <row r="14" spans="1:22" ht="16.5" x14ac:dyDescent="0.25">
      <c r="A14" s="41"/>
      <c r="B14" s="128" t="s">
        <v>8</v>
      </c>
      <c r="C14" s="129"/>
      <c r="D14" s="129"/>
      <c r="E14" s="130" t="str">
        <f>IFERROR(VLOOKUP($C$9,Liste!$AM:$AS,5,FALSE),"")</f>
        <v/>
      </c>
      <c r="F14" s="130"/>
      <c r="G14" s="130"/>
      <c r="H14" s="130"/>
      <c r="I14" s="130"/>
      <c r="J14" s="131"/>
      <c r="K14" s="40"/>
      <c r="L14" s="120" t="s">
        <v>11</v>
      </c>
      <c r="M14" s="132"/>
      <c r="N14" s="161"/>
      <c r="O14" s="161"/>
      <c r="P14" s="161"/>
      <c r="Q14" s="161"/>
      <c r="R14" s="161"/>
      <c r="S14" s="161"/>
      <c r="T14" s="161"/>
      <c r="U14" s="162"/>
      <c r="V14" s="40" t="str">
        <f>IF(N14="","#","")</f>
        <v>#</v>
      </c>
    </row>
    <row r="15" spans="1:22" ht="16.5" x14ac:dyDescent="0.25">
      <c r="A15" s="41"/>
      <c r="B15" s="128" t="s">
        <v>10</v>
      </c>
      <c r="C15" s="129"/>
      <c r="D15" s="129"/>
      <c r="E15" s="163" t="str">
        <f>IFERROR(VLOOKUP($C$9,Liste!$AM:$AS,6,FALSE),"")</f>
        <v/>
      </c>
      <c r="F15" s="163"/>
      <c r="G15" s="163"/>
      <c r="H15" s="163"/>
      <c r="I15" s="163"/>
      <c r="J15" s="164"/>
      <c r="K15" s="40"/>
      <c r="L15" s="120" t="s">
        <v>13</v>
      </c>
      <c r="M15" s="132"/>
      <c r="N15" s="165"/>
      <c r="O15" s="165"/>
      <c r="P15" s="165"/>
      <c r="Q15" s="165"/>
      <c r="R15" s="165"/>
      <c r="S15" s="165"/>
      <c r="T15" s="165"/>
      <c r="U15" s="166"/>
      <c r="V15" s="40" t="str">
        <f>IF(AND(N15="",N16=""),"#","")</f>
        <v>#</v>
      </c>
    </row>
    <row r="16" spans="1:22" ht="16.5" x14ac:dyDescent="0.25">
      <c r="A16" s="41"/>
      <c r="B16" s="167" t="s">
        <v>12</v>
      </c>
      <c r="C16" s="168"/>
      <c r="D16" s="168"/>
      <c r="E16" s="169" t="str">
        <f>IFERROR(VLOOKUP($C$9,Liste!$AM:$AS,7,FALSE),"")</f>
        <v/>
      </c>
      <c r="F16" s="169"/>
      <c r="G16" s="169"/>
      <c r="H16" s="169"/>
      <c r="I16" s="169"/>
      <c r="J16" s="170"/>
      <c r="K16" s="40"/>
      <c r="L16" s="171" t="s">
        <v>14</v>
      </c>
      <c r="M16" s="172"/>
      <c r="N16" s="173"/>
      <c r="O16" s="173"/>
      <c r="P16" s="173"/>
      <c r="Q16" s="173"/>
      <c r="R16" s="173"/>
      <c r="S16" s="173"/>
      <c r="T16" s="173"/>
      <c r="U16" s="174"/>
      <c r="V16" s="40" t="str">
        <f>IF(AND(N15="",N16=""),"#","")</f>
        <v>#</v>
      </c>
    </row>
    <row r="17" spans="1:22" ht="16.5" x14ac:dyDescent="0.25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40"/>
    </row>
    <row r="18" spans="1:22" ht="16.5" x14ac:dyDescent="0.25">
      <c r="A18" s="102"/>
      <c r="B18" s="177" t="s">
        <v>2024</v>
      </c>
      <c r="C18" s="178"/>
      <c r="D18" s="178"/>
      <c r="E18" s="179"/>
      <c r="F18" s="179"/>
      <c r="G18" s="179"/>
      <c r="H18" s="179"/>
      <c r="I18" s="179"/>
      <c r="J18" s="179"/>
      <c r="K18" s="103"/>
      <c r="L18" s="178" t="s">
        <v>2025</v>
      </c>
      <c r="M18" s="178"/>
      <c r="N18" s="180"/>
      <c r="O18" s="180"/>
      <c r="P18" s="180"/>
      <c r="Q18" s="180"/>
      <c r="R18" s="180"/>
      <c r="S18" s="180"/>
      <c r="T18" s="180"/>
      <c r="U18" s="181"/>
      <c r="V18" s="40"/>
    </row>
    <row r="19" spans="1:22" ht="16.5" x14ac:dyDescent="0.25">
      <c r="A19" s="102"/>
      <c r="B19" s="182" t="s">
        <v>2026</v>
      </c>
      <c r="C19" s="183"/>
      <c r="D19" s="183"/>
      <c r="E19" s="184"/>
      <c r="F19" s="184"/>
      <c r="G19" s="184"/>
      <c r="H19" s="184"/>
      <c r="I19" s="184"/>
      <c r="J19" s="184"/>
      <c r="K19" s="104"/>
      <c r="L19" s="185" t="s">
        <v>2027</v>
      </c>
      <c r="M19" s="185"/>
      <c r="N19" s="186"/>
      <c r="O19" s="186"/>
      <c r="P19" s="186"/>
      <c r="Q19" s="186"/>
      <c r="R19" s="186"/>
      <c r="S19" s="186"/>
      <c r="T19" s="186"/>
      <c r="U19" s="187"/>
      <c r="V19" s="40"/>
    </row>
    <row r="20" spans="1:22" ht="16.5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39"/>
    </row>
    <row r="21" spans="1:22" ht="28.5" thickBot="1" x14ac:dyDescent="0.3">
      <c r="A21" s="8" t="s">
        <v>16</v>
      </c>
      <c r="B21" s="8"/>
      <c r="C21" s="175" t="str">
        <f>IF(O5="","",O5)</f>
        <v/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39"/>
    </row>
    <row r="22" spans="1:22" ht="27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39"/>
    </row>
    <row r="23" spans="1:22" ht="16.5" x14ac:dyDescent="0.25">
      <c r="A23" s="41"/>
      <c r="B23" s="135" t="s">
        <v>4</v>
      </c>
      <c r="C23" s="136"/>
      <c r="D23" s="136"/>
      <c r="E23" s="137" t="str">
        <f>IFERROR(VLOOKUP($O$5,Liste!$W:$AI,2,FALSE),"")</f>
        <v/>
      </c>
      <c r="F23" s="137"/>
      <c r="G23" s="137"/>
      <c r="H23" s="137"/>
      <c r="I23" s="137"/>
      <c r="J23" s="138"/>
      <c r="K23" s="9"/>
      <c r="L23" s="139" t="s">
        <v>5</v>
      </c>
      <c r="M23" s="140"/>
      <c r="N23" s="137" t="str">
        <f>IFERROR(VLOOKUP($O$5,Liste!$W:$AI,8,FALSE),"")</f>
        <v/>
      </c>
      <c r="O23" s="137"/>
      <c r="P23" s="137"/>
      <c r="Q23" s="137"/>
      <c r="R23" s="137"/>
      <c r="S23" s="137"/>
      <c r="T23" s="137"/>
      <c r="U23" s="138"/>
      <c r="V23" s="39"/>
    </row>
    <row r="24" spans="1:22" ht="16.5" x14ac:dyDescent="0.25">
      <c r="A24" s="41"/>
      <c r="B24" s="128" t="s">
        <v>6</v>
      </c>
      <c r="C24" s="129"/>
      <c r="D24" s="129"/>
      <c r="E24" s="130" t="str">
        <f>IFERROR(VLOOKUP($O$5,Liste!$W:$AI,3,FALSE),"")</f>
        <v/>
      </c>
      <c r="F24" s="130"/>
      <c r="G24" s="130"/>
      <c r="H24" s="130"/>
      <c r="I24" s="130"/>
      <c r="J24" s="131"/>
      <c r="K24" s="23"/>
      <c r="L24" s="120" t="s">
        <v>104</v>
      </c>
      <c r="M24" s="132"/>
      <c r="N24" s="130" t="str">
        <f>IFERROR(VLOOKUP($O$5,Liste!$W:$AI,9,FALSE),"")</f>
        <v/>
      </c>
      <c r="O24" s="130"/>
      <c r="P24" s="130"/>
      <c r="Q24" s="130"/>
      <c r="R24" s="130"/>
      <c r="S24" s="130"/>
      <c r="T24" s="130"/>
      <c r="U24" s="131"/>
      <c r="V24" s="39"/>
    </row>
    <row r="25" spans="1:22" ht="16.5" x14ac:dyDescent="0.25">
      <c r="A25" s="41"/>
      <c r="B25" s="128" t="s">
        <v>17</v>
      </c>
      <c r="C25" s="129"/>
      <c r="D25" s="129"/>
      <c r="E25" s="130" t="str">
        <f>IFERROR(VLOOKUP($O$5,Liste!$W:$AI,4,FALSE),"")</f>
        <v/>
      </c>
      <c r="F25" s="130"/>
      <c r="G25" s="130"/>
      <c r="H25" s="130"/>
      <c r="I25" s="130"/>
      <c r="J25" s="131"/>
      <c r="K25" s="23"/>
      <c r="L25" s="120" t="s">
        <v>103</v>
      </c>
      <c r="M25" s="132"/>
      <c r="N25" s="130" t="str">
        <f>IFERROR(VLOOKUP($O$5,Liste!$W:$AI,10,FALSE),"")</f>
        <v/>
      </c>
      <c r="O25" s="130"/>
      <c r="P25" s="130"/>
      <c r="Q25" s="130"/>
      <c r="R25" s="130"/>
      <c r="S25" s="130"/>
      <c r="T25" s="130"/>
      <c r="U25" s="131"/>
      <c r="V25" s="39"/>
    </row>
    <row r="26" spans="1:22" ht="16.5" x14ac:dyDescent="0.25">
      <c r="A26" s="41"/>
      <c r="B26" s="128" t="s">
        <v>8</v>
      </c>
      <c r="C26" s="129"/>
      <c r="D26" s="129"/>
      <c r="E26" s="130" t="str">
        <f>IFERROR(VLOOKUP($O$5,Liste!$W:$AI,5,FALSE),"")</f>
        <v/>
      </c>
      <c r="F26" s="130"/>
      <c r="G26" s="130"/>
      <c r="H26" s="130"/>
      <c r="I26" s="130"/>
      <c r="J26" s="131"/>
      <c r="K26" s="23"/>
      <c r="L26" s="120" t="s">
        <v>8</v>
      </c>
      <c r="M26" s="132"/>
      <c r="N26" s="130" t="str">
        <f>IFERROR(VLOOKUP($O$5,Liste!$W:$AI,11,FALSE),"")</f>
        <v/>
      </c>
      <c r="O26" s="130"/>
      <c r="P26" s="130"/>
      <c r="Q26" s="130"/>
      <c r="R26" s="130"/>
      <c r="S26" s="130"/>
      <c r="T26" s="130"/>
      <c r="U26" s="131"/>
      <c r="V26" s="39"/>
    </row>
    <row r="27" spans="1:22" ht="16.5" x14ac:dyDescent="0.25">
      <c r="A27" s="41"/>
      <c r="B27" s="128" t="s">
        <v>10</v>
      </c>
      <c r="C27" s="129"/>
      <c r="D27" s="129"/>
      <c r="E27" s="163" t="str">
        <f>IFERROR(VLOOKUP($O$5,Liste!$W:$AI,6,FALSE),"")</f>
        <v/>
      </c>
      <c r="F27" s="163"/>
      <c r="G27" s="163"/>
      <c r="H27" s="163"/>
      <c r="I27" s="163"/>
      <c r="J27" s="164"/>
      <c r="K27" s="23"/>
      <c r="L27" s="120" t="s">
        <v>10</v>
      </c>
      <c r="M27" s="132"/>
      <c r="N27" s="163" t="str">
        <f>IFERROR(VLOOKUP($O$5,Liste!$W:$AI,12,FALSE),"")</f>
        <v/>
      </c>
      <c r="O27" s="163"/>
      <c r="P27" s="163"/>
      <c r="Q27" s="163"/>
      <c r="R27" s="163"/>
      <c r="S27" s="163"/>
      <c r="T27" s="163"/>
      <c r="U27" s="164"/>
      <c r="V27" s="39"/>
    </row>
    <row r="28" spans="1:22" ht="16.5" x14ac:dyDescent="0.25">
      <c r="A28" s="41"/>
      <c r="B28" s="167" t="s">
        <v>12</v>
      </c>
      <c r="C28" s="168"/>
      <c r="D28" s="168"/>
      <c r="E28" s="169" t="str">
        <f>IFERROR(VLOOKUP($O$5,Liste!$W:$AI,7,FALSE),"")</f>
        <v/>
      </c>
      <c r="F28" s="169"/>
      <c r="G28" s="169"/>
      <c r="H28" s="169"/>
      <c r="I28" s="169"/>
      <c r="J28" s="170"/>
      <c r="K28" s="23"/>
      <c r="L28" s="171" t="s">
        <v>12</v>
      </c>
      <c r="M28" s="172"/>
      <c r="N28" s="169" t="str">
        <f>IFERROR(VLOOKUP($O$5,Liste!$W:$AI,13,FALSE),"")</f>
        <v/>
      </c>
      <c r="O28" s="169"/>
      <c r="P28" s="169"/>
      <c r="Q28" s="169"/>
      <c r="R28" s="169"/>
      <c r="S28" s="169"/>
      <c r="T28" s="169"/>
      <c r="U28" s="170"/>
      <c r="V28" s="39"/>
    </row>
    <row r="29" spans="1:22" ht="16.5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39"/>
    </row>
    <row r="30" spans="1:22" ht="27.75" thickBot="1" x14ac:dyDescent="0.3">
      <c r="A30" s="8" t="s">
        <v>18</v>
      </c>
      <c r="B30" s="8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39"/>
    </row>
    <row r="31" spans="1:22" ht="27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39"/>
    </row>
    <row r="32" spans="1:22" ht="19.899999999999999" customHeight="1" x14ac:dyDescent="0.25">
      <c r="A32" s="41"/>
      <c r="B32" s="188" t="s">
        <v>19</v>
      </c>
      <c r="C32" s="188"/>
      <c r="D32" s="188"/>
      <c r="E32" s="189" t="s">
        <v>49</v>
      </c>
      <c r="F32" s="190"/>
      <c r="G32" s="190"/>
      <c r="H32" s="190"/>
      <c r="I32" s="190"/>
      <c r="J32" s="191"/>
      <c r="K32" s="40" t="str">
        <f>IF(C32="","#","")</f>
        <v>#</v>
      </c>
      <c r="L32" s="14" t="s">
        <v>20</v>
      </c>
      <c r="M32" s="15"/>
      <c r="N32" s="39"/>
      <c r="O32" s="122" t="s">
        <v>51</v>
      </c>
      <c r="P32" s="124"/>
      <c r="Q32" s="40" t="str">
        <f>IF(O32="","#","")</f>
        <v/>
      </c>
      <c r="R32" s="40"/>
      <c r="S32" s="42"/>
      <c r="T32" s="42"/>
      <c r="U32" s="42"/>
      <c r="V32" s="39"/>
    </row>
    <row r="33" spans="1:22" ht="19.899999999999999" customHeight="1" x14ac:dyDescent="0.25">
      <c r="A33" s="41"/>
      <c r="B33" s="27"/>
      <c r="C33" s="27"/>
      <c r="D33" s="27"/>
      <c r="E33" s="42"/>
      <c r="F33" s="42"/>
      <c r="G33" s="42"/>
      <c r="H33" s="42"/>
      <c r="I33" s="42"/>
      <c r="J33" s="42"/>
      <c r="K33" s="43"/>
      <c r="L33" s="16"/>
      <c r="M33" s="17"/>
      <c r="N33" s="44"/>
      <c r="O33" s="44"/>
      <c r="P33" s="44"/>
      <c r="Q33" s="44"/>
      <c r="R33" s="42"/>
      <c r="S33" s="42"/>
      <c r="T33" s="42"/>
      <c r="U33" s="42"/>
      <c r="V33" s="39"/>
    </row>
    <row r="34" spans="1:22" ht="19.899999999999999" customHeight="1" x14ac:dyDescent="0.25">
      <c r="A34" s="41"/>
      <c r="B34" s="188" t="s">
        <v>142</v>
      </c>
      <c r="C34" s="188"/>
      <c r="D34" s="188"/>
      <c r="E34" s="189"/>
      <c r="F34" s="190"/>
      <c r="G34" s="190"/>
      <c r="H34" s="190"/>
      <c r="I34" s="190"/>
      <c r="J34" s="191"/>
      <c r="K34" s="40" t="str">
        <f>IF(C34="","#","")</f>
        <v>#</v>
      </c>
      <c r="L34" s="192" t="s">
        <v>141</v>
      </c>
      <c r="M34" s="192"/>
      <c r="N34" s="192"/>
      <c r="O34" s="225"/>
      <c r="P34" s="226"/>
      <c r="Q34" s="226"/>
      <c r="R34" s="226"/>
      <c r="S34" s="226"/>
      <c r="T34" s="226"/>
      <c r="U34" s="227"/>
      <c r="V34" s="39"/>
    </row>
    <row r="35" spans="1:22" ht="19.899999999999999" customHeight="1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39"/>
    </row>
    <row r="36" spans="1:22" ht="27.75" thickBot="1" x14ac:dyDescent="0.3">
      <c r="A36" s="8" t="s">
        <v>23</v>
      </c>
      <c r="B36" s="8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39"/>
    </row>
    <row r="37" spans="1:22" ht="19.149999999999999" customHeight="1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207" t="s">
        <v>21</v>
      </c>
      <c r="S37" s="207"/>
      <c r="T37" s="207" t="s">
        <v>22</v>
      </c>
      <c r="U37" s="207"/>
      <c r="V37" s="39"/>
    </row>
    <row r="38" spans="1:22" ht="19.149999999999999" customHeight="1" x14ac:dyDescent="0.25">
      <c r="A38" s="62"/>
      <c r="B38" s="64" t="s">
        <v>2001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39"/>
    </row>
    <row r="39" spans="1:22" ht="19.149999999999999" customHeight="1" x14ac:dyDescent="0.25">
      <c r="A39" s="62"/>
      <c r="B39" s="188" t="s">
        <v>1999</v>
      </c>
      <c r="C39" s="188"/>
      <c r="D39" s="188"/>
      <c r="E39" s="193"/>
      <c r="F39" s="194"/>
      <c r="G39" s="195"/>
      <c r="H39" s="40" t="str">
        <f>IF(E39="","#","")</f>
        <v>#</v>
      </c>
      <c r="I39" s="87" t="s">
        <v>2000</v>
      </c>
      <c r="J39" s="89"/>
      <c r="K39" s="193"/>
      <c r="L39" s="194"/>
      <c r="M39" s="195"/>
      <c r="N39" s="40" t="str">
        <f>IF(K39="","#","")</f>
        <v>#</v>
      </c>
      <c r="O39" s="62"/>
      <c r="P39" s="62"/>
      <c r="Q39" s="62"/>
      <c r="R39" s="198" t="str">
        <f>IF(AND(K39=Liste!L3,E39&lt;&gt;""),1500,IF(AND(K39=Liste!L4,E39&lt;&gt;""),1500,IF(AND(K39=Liste!L5,E39&lt;&gt;""),"Non Raccordable","")))</f>
        <v/>
      </c>
      <c r="S39" s="198"/>
      <c r="T39" s="90"/>
      <c r="U39" s="90"/>
      <c r="V39" s="39"/>
    </row>
    <row r="40" spans="1:22" ht="19.149999999999999" customHeight="1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101"/>
      <c r="L40" s="62"/>
      <c r="M40" s="62"/>
      <c r="N40" s="62"/>
      <c r="O40" s="62"/>
      <c r="P40" s="62"/>
      <c r="Q40" s="62"/>
      <c r="R40" s="91"/>
      <c r="S40" s="91"/>
      <c r="T40" s="91"/>
      <c r="U40" s="91"/>
      <c r="V40" s="39"/>
    </row>
    <row r="41" spans="1:22" ht="19.149999999999999" customHeight="1" x14ac:dyDescent="0.25">
      <c r="A41" s="45"/>
      <c r="B41" s="188" t="s">
        <v>2003</v>
      </c>
      <c r="C41" s="188"/>
      <c r="D41" s="188"/>
      <c r="E41" s="193" t="s">
        <v>2005</v>
      </c>
      <c r="F41" s="194"/>
      <c r="G41" s="195"/>
      <c r="H41" s="40" t="str">
        <f>IF(E41="","#","")</f>
        <v/>
      </c>
      <c r="K41" s="101"/>
      <c r="N41" s="59"/>
      <c r="O41" s="59"/>
      <c r="P41" s="59"/>
      <c r="Q41" s="59"/>
      <c r="R41" s="197">
        <f>IFERROR(VLOOKUP(E41,Liste!M:N,2,FALSE),"")</f>
        <v>0</v>
      </c>
      <c r="S41" s="197"/>
      <c r="T41" s="92"/>
      <c r="U41" s="92"/>
      <c r="V41" s="59"/>
    </row>
    <row r="42" spans="1:22" s="88" customFormat="1" ht="19.149999999999999" customHeight="1" x14ac:dyDescent="0.25">
      <c r="A42" s="47"/>
      <c r="B42" s="63"/>
      <c r="C42" s="63"/>
      <c r="D42" s="63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93"/>
      <c r="S42" s="93"/>
      <c r="T42" s="93"/>
      <c r="U42" s="93"/>
      <c r="V42" s="49"/>
    </row>
    <row r="43" spans="1:22" s="88" customFormat="1" ht="19.149999999999999" customHeight="1" x14ac:dyDescent="0.25">
      <c r="A43" s="47"/>
      <c r="B43" s="64" t="s">
        <v>2002</v>
      </c>
      <c r="C43" s="63"/>
      <c r="D43" s="63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93"/>
      <c r="S43" s="93"/>
      <c r="T43" s="93"/>
      <c r="U43" s="93"/>
      <c r="V43" s="49"/>
    </row>
    <row r="44" spans="1:22" ht="19.149999999999999" customHeight="1" x14ac:dyDescent="0.25">
      <c r="A44" s="45"/>
      <c r="B44" s="188" t="s">
        <v>24</v>
      </c>
      <c r="C44" s="188"/>
      <c r="D44" s="188"/>
      <c r="E44" s="193"/>
      <c r="F44" s="194"/>
      <c r="G44" s="194"/>
      <c r="H44" s="194"/>
      <c r="I44" s="194"/>
      <c r="J44" s="195"/>
      <c r="K44" s="40" t="str">
        <f>IF(E44="","#","")</f>
        <v>#</v>
      </c>
      <c r="L44" s="45"/>
      <c r="M44" s="45"/>
      <c r="N44" s="45"/>
      <c r="O44" s="48"/>
      <c r="P44" s="48"/>
      <c r="Q44" s="48"/>
      <c r="R44" s="196"/>
      <c r="S44" s="196"/>
      <c r="T44" s="196">
        <f>IFERROR(VLOOKUP(E44,Liste!$G:$H,2,FALSE),0)</f>
        <v>0</v>
      </c>
      <c r="U44" s="196"/>
      <c r="V44" s="39"/>
    </row>
    <row r="45" spans="1:22" ht="19.149999999999999" customHeight="1" x14ac:dyDescent="0.25">
      <c r="A45" s="45"/>
      <c r="B45" s="45"/>
      <c r="C45" s="45"/>
      <c r="D45" s="45"/>
      <c r="E45" s="96"/>
      <c r="F45" s="96"/>
      <c r="G45" s="96"/>
      <c r="H45" s="96"/>
      <c r="I45" s="96"/>
      <c r="J45" s="96"/>
      <c r="K45" s="45"/>
      <c r="L45" s="45"/>
      <c r="M45" s="45"/>
      <c r="N45" s="45"/>
      <c r="O45" s="45"/>
      <c r="P45" s="45"/>
      <c r="Q45" s="45"/>
      <c r="R45" s="94"/>
      <c r="S45" s="94"/>
      <c r="T45" s="94"/>
      <c r="U45" s="94"/>
      <c r="V45" s="39"/>
    </row>
    <row r="46" spans="1:22" ht="19.149999999999999" customHeight="1" x14ac:dyDescent="0.25">
      <c r="A46" s="45"/>
      <c r="B46" s="188" t="s">
        <v>143</v>
      </c>
      <c r="C46" s="188"/>
      <c r="D46" s="188"/>
      <c r="E46" s="193" t="s">
        <v>2012</v>
      </c>
      <c r="F46" s="194"/>
      <c r="G46" s="194"/>
      <c r="H46" s="194"/>
      <c r="I46" s="194"/>
      <c r="J46" s="195"/>
      <c r="K46" s="40" t="str">
        <f>IF(E46="","#","")</f>
        <v/>
      </c>
      <c r="L46" s="45"/>
      <c r="M46" s="45"/>
      <c r="N46" s="45"/>
      <c r="O46" s="48"/>
      <c r="P46" s="48"/>
      <c r="Q46" s="48"/>
      <c r="R46" s="196"/>
      <c r="S46" s="196"/>
      <c r="T46" s="196">
        <f>IF(AND(E44=Liste!G3,'FTTE PASSIF'!E46=Liste!J4),40,IF(AND(E44=Liste!G4,'FTTE PASSIF'!E46=Liste!J4),50,0))</f>
        <v>0</v>
      </c>
      <c r="U46" s="196"/>
      <c r="V46" s="39"/>
    </row>
    <row r="47" spans="1:22" ht="19.149999999999999" customHeight="1" thickBot="1" x14ac:dyDescent="0.3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5"/>
      <c r="S47" s="45"/>
      <c r="T47" s="45"/>
      <c r="U47" s="45"/>
      <c r="V47" s="39"/>
    </row>
    <row r="48" spans="1:22" ht="17.25" thickBot="1" x14ac:dyDescent="0.3">
      <c r="A48" s="188" t="s">
        <v>31</v>
      </c>
      <c r="B48" s="188"/>
      <c r="C48" s="188"/>
      <c r="D48" s="188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39"/>
      <c r="P48" s="39"/>
      <c r="Q48" s="39"/>
      <c r="R48" s="223">
        <f>SUM(R38:S46)</f>
        <v>0</v>
      </c>
      <c r="S48" s="208"/>
      <c r="T48" s="208">
        <f>SUM(T44:U46)</f>
        <v>0</v>
      </c>
      <c r="U48" s="209"/>
      <c r="V48" s="39"/>
    </row>
    <row r="49" spans="1:22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</row>
    <row r="50" spans="1:22" ht="16.5" x14ac:dyDescent="0.25">
      <c r="A50" s="27"/>
      <c r="B50" s="28" t="s">
        <v>168</v>
      </c>
      <c r="C50" s="27"/>
      <c r="D50" s="214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6"/>
      <c r="V50" s="39"/>
    </row>
    <row r="51" spans="1:22" ht="16.5" x14ac:dyDescent="0.25">
      <c r="A51" s="27"/>
      <c r="B51" s="22"/>
      <c r="C51" s="27"/>
      <c r="D51" s="217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9"/>
      <c r="V51" s="39"/>
    </row>
    <row r="52" spans="1:22" ht="16.5" x14ac:dyDescent="0.25">
      <c r="A52" s="27"/>
      <c r="B52" s="22"/>
      <c r="C52" s="27"/>
      <c r="D52" s="217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9"/>
      <c r="V52" s="39"/>
    </row>
    <row r="53" spans="1:22" x14ac:dyDescent="0.25">
      <c r="A53" s="39"/>
      <c r="B53" s="39"/>
      <c r="C53" s="39"/>
      <c r="D53" s="220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2"/>
      <c r="V53" s="39"/>
    </row>
    <row r="54" spans="1:22" x14ac:dyDescent="0.25">
      <c r="A54" s="39"/>
      <c r="B54" s="39"/>
      <c r="C54" s="3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39"/>
      <c r="V54" s="39"/>
    </row>
    <row r="55" spans="1:22" s="21" customFormat="1" ht="12.75" x14ac:dyDescent="0.25">
      <c r="A55" s="50"/>
      <c r="B55" s="50"/>
      <c r="C55" s="50"/>
      <c r="D55" s="50" t="s">
        <v>170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0"/>
      <c r="V55" s="50"/>
    </row>
    <row r="56" spans="1:22" s="21" customFormat="1" ht="12.75" x14ac:dyDescent="0.25">
      <c r="A56" s="50"/>
      <c r="B56" s="50"/>
      <c r="C56" s="50"/>
      <c r="D56" s="50" t="s">
        <v>2008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</row>
    <row r="57" spans="1:22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</row>
    <row r="58" spans="1:22" ht="27.75" thickBot="1" x14ac:dyDescent="0.3">
      <c r="A58" s="8" t="s">
        <v>40</v>
      </c>
      <c r="B58" s="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39"/>
    </row>
    <row r="59" spans="1:22" ht="27" x14ac:dyDescent="0.25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39"/>
    </row>
    <row r="60" spans="1:22" ht="16.5" x14ac:dyDescent="0.25">
      <c r="A60" s="39"/>
      <c r="B60" s="192" t="s">
        <v>169</v>
      </c>
      <c r="C60" s="192"/>
      <c r="D60" s="192"/>
      <c r="E60" s="192"/>
      <c r="F60" s="192"/>
      <c r="G60" s="224" t="s">
        <v>204</v>
      </c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39"/>
    </row>
    <row r="61" spans="1:22" ht="16.5" x14ac:dyDescent="0.25">
      <c r="A61" s="3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39"/>
    </row>
    <row r="62" spans="1:22" ht="16.5" x14ac:dyDescent="0.25">
      <c r="A62" s="39"/>
      <c r="B62" s="135" t="s">
        <v>41</v>
      </c>
      <c r="C62" s="136"/>
      <c r="D62" s="136"/>
      <c r="E62" s="137" t="str">
        <f>E11</f>
        <v/>
      </c>
      <c r="F62" s="137"/>
      <c r="G62" s="137"/>
      <c r="H62" s="137"/>
      <c r="I62" s="137"/>
      <c r="J62" s="138"/>
      <c r="K62" s="40" t="str">
        <f>IF(E62="","#","")</f>
        <v>#</v>
      </c>
      <c r="L62" s="139" t="s">
        <v>29</v>
      </c>
      <c r="M62" s="140"/>
      <c r="N62" s="137"/>
      <c r="O62" s="137"/>
      <c r="P62" s="137"/>
      <c r="Q62" s="137"/>
      <c r="R62" s="137"/>
      <c r="S62" s="137"/>
      <c r="T62" s="137"/>
      <c r="U62" s="138"/>
      <c r="V62" s="39"/>
    </row>
    <row r="63" spans="1:22" ht="16.5" x14ac:dyDescent="0.25">
      <c r="A63" s="39"/>
      <c r="B63" s="128" t="s">
        <v>27</v>
      </c>
      <c r="C63" s="129"/>
      <c r="D63" s="129"/>
      <c r="E63" s="228"/>
      <c r="F63" s="228"/>
      <c r="G63" s="228"/>
      <c r="H63" s="228"/>
      <c r="I63" s="228"/>
      <c r="J63" s="229"/>
      <c r="K63" s="40" t="str">
        <f>IF(E63="","#","")</f>
        <v>#</v>
      </c>
      <c r="L63" s="120" t="s">
        <v>7</v>
      </c>
      <c r="M63" s="132"/>
      <c r="N63" s="130"/>
      <c r="O63" s="130"/>
      <c r="P63" s="130"/>
      <c r="Q63" s="130"/>
      <c r="R63" s="130"/>
      <c r="S63" s="130"/>
      <c r="T63" s="130"/>
      <c r="U63" s="131"/>
      <c r="V63" s="40" t="str">
        <f>IF(N63="","#","")</f>
        <v>#</v>
      </c>
    </row>
    <row r="64" spans="1:22" ht="16.5" x14ac:dyDescent="0.25">
      <c r="A64" s="39"/>
      <c r="B64" s="128" t="s">
        <v>26</v>
      </c>
      <c r="C64" s="129"/>
      <c r="D64" s="129"/>
      <c r="E64" s="130" t="str">
        <f>E14</f>
        <v/>
      </c>
      <c r="F64" s="130"/>
      <c r="G64" s="130"/>
      <c r="H64" s="130"/>
      <c r="I64" s="130"/>
      <c r="J64" s="131"/>
      <c r="K64" s="40" t="str">
        <f>IF(E64="","#","")</f>
        <v>#</v>
      </c>
      <c r="L64" s="120" t="s">
        <v>9</v>
      </c>
      <c r="M64" s="132"/>
      <c r="N64" s="130"/>
      <c r="O64" s="130"/>
      <c r="P64" s="130"/>
      <c r="Q64" s="130"/>
      <c r="R64" s="130"/>
      <c r="S64" s="130"/>
      <c r="T64" s="130"/>
      <c r="U64" s="131"/>
      <c r="V64" s="40" t="str">
        <f>IF(N64="","#","")</f>
        <v>#</v>
      </c>
    </row>
    <row r="65" spans="1:22" ht="16.5" x14ac:dyDescent="0.25">
      <c r="A65" s="39"/>
      <c r="B65" s="128" t="s">
        <v>28</v>
      </c>
      <c r="C65" s="129"/>
      <c r="D65" s="129"/>
      <c r="E65" s="130"/>
      <c r="F65" s="130"/>
      <c r="G65" s="130"/>
      <c r="H65" s="130"/>
      <c r="I65" s="130"/>
      <c r="J65" s="131"/>
      <c r="K65" s="40"/>
      <c r="L65" s="120" t="s">
        <v>11</v>
      </c>
      <c r="M65" s="132"/>
      <c r="N65" s="161"/>
      <c r="O65" s="161"/>
      <c r="P65" s="161"/>
      <c r="Q65" s="161"/>
      <c r="R65" s="161"/>
      <c r="S65" s="161"/>
      <c r="T65" s="161"/>
      <c r="U65" s="162"/>
      <c r="V65" s="40" t="str">
        <f>IF(N65="","#","")</f>
        <v>#</v>
      </c>
    </row>
    <row r="66" spans="1:22" ht="16.5" x14ac:dyDescent="0.25">
      <c r="A66" s="39"/>
      <c r="B66" s="128" t="s">
        <v>10</v>
      </c>
      <c r="C66" s="129"/>
      <c r="D66" s="129"/>
      <c r="E66" s="163" t="str">
        <f t="shared" ref="E66" si="0">E15</f>
        <v/>
      </c>
      <c r="F66" s="163"/>
      <c r="G66" s="163"/>
      <c r="H66" s="163"/>
      <c r="I66" s="163"/>
      <c r="J66" s="164"/>
      <c r="K66" s="40" t="str">
        <f>IF(E66="","#","")</f>
        <v>#</v>
      </c>
      <c r="L66" s="120" t="s">
        <v>13</v>
      </c>
      <c r="M66" s="132"/>
      <c r="N66" s="165"/>
      <c r="O66" s="165"/>
      <c r="P66" s="165"/>
      <c r="Q66" s="165"/>
      <c r="R66" s="165"/>
      <c r="S66" s="165"/>
      <c r="T66" s="165"/>
      <c r="U66" s="166"/>
      <c r="V66" s="40" t="str">
        <f>IF(AND(N66="",N67=""),"#","")</f>
        <v>#</v>
      </c>
    </row>
    <row r="67" spans="1:22" ht="16.5" x14ac:dyDescent="0.25">
      <c r="A67" s="39"/>
      <c r="B67" s="167" t="s">
        <v>12</v>
      </c>
      <c r="C67" s="168"/>
      <c r="D67" s="168"/>
      <c r="E67" s="169" t="str">
        <f>E16</f>
        <v/>
      </c>
      <c r="F67" s="169"/>
      <c r="G67" s="169"/>
      <c r="H67" s="169"/>
      <c r="I67" s="169"/>
      <c r="J67" s="170"/>
      <c r="K67" s="40" t="str">
        <f>IF(E67="","#","")</f>
        <v>#</v>
      </c>
      <c r="L67" s="171" t="s">
        <v>14</v>
      </c>
      <c r="M67" s="172"/>
      <c r="N67" s="173"/>
      <c r="O67" s="173"/>
      <c r="P67" s="173"/>
      <c r="Q67" s="173"/>
      <c r="R67" s="173"/>
      <c r="S67" s="173"/>
      <c r="T67" s="173"/>
      <c r="U67" s="174"/>
      <c r="V67" s="40" t="str">
        <f>IF(AND(N66="",N67=""),"#","")</f>
        <v>#</v>
      </c>
    </row>
    <row r="68" spans="1:22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</row>
    <row r="69" spans="1:22" ht="27.75" thickBot="1" x14ac:dyDescent="0.3">
      <c r="A69" s="8" t="s">
        <v>30</v>
      </c>
      <c r="B69" s="8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39"/>
    </row>
    <row r="70" spans="1:22" ht="27" x14ac:dyDescent="0.25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39"/>
    </row>
    <row r="71" spans="1:22" ht="16.5" x14ac:dyDescent="0.25">
      <c r="A71" s="39"/>
      <c r="B71" s="135" t="s">
        <v>201</v>
      </c>
      <c r="C71" s="136"/>
      <c r="D71" s="136"/>
      <c r="E71" s="137"/>
      <c r="F71" s="137"/>
      <c r="G71" s="137"/>
      <c r="H71" s="137"/>
      <c r="I71" s="137"/>
      <c r="J71" s="138"/>
      <c r="K71" s="40"/>
      <c r="L71" s="135" t="s">
        <v>25</v>
      </c>
      <c r="M71" s="136"/>
      <c r="N71" s="136"/>
      <c r="O71" s="137"/>
      <c r="P71" s="137"/>
      <c r="Q71" s="137"/>
      <c r="R71" s="137"/>
      <c r="S71" s="137"/>
      <c r="T71" s="138"/>
      <c r="U71" s="40" t="str">
        <f>IF(O71="","#","")</f>
        <v>#</v>
      </c>
      <c r="V71" s="39"/>
    </row>
    <row r="72" spans="1:22" ht="16.5" x14ac:dyDescent="0.25">
      <c r="A72" s="39"/>
      <c r="B72" s="128" t="s">
        <v>202</v>
      </c>
      <c r="C72" s="129"/>
      <c r="D72" s="129"/>
      <c r="E72" s="212"/>
      <c r="F72" s="212"/>
      <c r="G72" s="212"/>
      <c r="H72" s="212"/>
      <c r="I72" s="212"/>
      <c r="J72" s="213"/>
      <c r="K72" s="40" t="str">
        <f t="shared" ref="K72:K77" si="1">IF(E72="","#","")</f>
        <v>#</v>
      </c>
      <c r="L72" s="128" t="s">
        <v>27</v>
      </c>
      <c r="M72" s="129"/>
      <c r="N72" s="129"/>
      <c r="O72" s="212"/>
      <c r="P72" s="212"/>
      <c r="Q72" s="212"/>
      <c r="R72" s="212"/>
      <c r="S72" s="212"/>
      <c r="T72" s="213"/>
      <c r="U72" s="40" t="str">
        <f>IF(O72="","#","")</f>
        <v>#</v>
      </c>
      <c r="V72" s="39"/>
    </row>
    <row r="73" spans="1:22" ht="16.5" x14ac:dyDescent="0.25">
      <c r="A73" s="39"/>
      <c r="B73" s="128" t="s">
        <v>26</v>
      </c>
      <c r="C73" s="129"/>
      <c r="D73" s="129"/>
      <c r="E73" s="130"/>
      <c r="F73" s="130"/>
      <c r="G73" s="130"/>
      <c r="H73" s="130"/>
      <c r="I73" s="130"/>
      <c r="J73" s="131"/>
      <c r="K73" s="40" t="str">
        <f t="shared" si="1"/>
        <v>#</v>
      </c>
      <c r="L73" s="128" t="s">
        <v>26</v>
      </c>
      <c r="M73" s="129"/>
      <c r="N73" s="129"/>
      <c r="O73" s="130"/>
      <c r="P73" s="130"/>
      <c r="Q73" s="130"/>
      <c r="R73" s="130"/>
      <c r="S73" s="130"/>
      <c r="T73" s="131"/>
      <c r="U73" s="40" t="str">
        <f>IF(O73="","#","")</f>
        <v>#</v>
      </c>
      <c r="V73" s="39"/>
    </row>
    <row r="74" spans="1:22" ht="16.5" x14ac:dyDescent="0.25">
      <c r="A74" s="39"/>
      <c r="B74" s="128" t="s">
        <v>28</v>
      </c>
      <c r="C74" s="129"/>
      <c r="D74" s="129"/>
      <c r="E74" s="130"/>
      <c r="F74" s="130"/>
      <c r="G74" s="130"/>
      <c r="H74" s="130"/>
      <c r="I74" s="130"/>
      <c r="J74" s="131"/>
      <c r="K74" s="40" t="str">
        <f t="shared" si="1"/>
        <v>#</v>
      </c>
      <c r="L74" s="128" t="s">
        <v>28</v>
      </c>
      <c r="M74" s="129"/>
      <c r="N74" s="129"/>
      <c r="O74" s="130"/>
      <c r="P74" s="130"/>
      <c r="Q74" s="130"/>
      <c r="R74" s="130"/>
      <c r="S74" s="130"/>
      <c r="T74" s="131"/>
      <c r="U74" s="24"/>
      <c r="V74" s="39"/>
    </row>
    <row r="75" spans="1:22" ht="16.5" x14ac:dyDescent="0.25">
      <c r="A75" s="39"/>
      <c r="B75" s="128" t="s">
        <v>10</v>
      </c>
      <c r="C75" s="129"/>
      <c r="D75" s="129"/>
      <c r="E75" s="163"/>
      <c r="F75" s="163"/>
      <c r="G75" s="163"/>
      <c r="H75" s="163"/>
      <c r="I75" s="163"/>
      <c r="J75" s="164"/>
      <c r="K75" s="40" t="str">
        <f t="shared" si="1"/>
        <v>#</v>
      </c>
      <c r="L75" s="128" t="s">
        <v>10</v>
      </c>
      <c r="M75" s="129"/>
      <c r="N75" s="129"/>
      <c r="O75" s="163"/>
      <c r="P75" s="163"/>
      <c r="Q75" s="163"/>
      <c r="R75" s="163"/>
      <c r="S75" s="163"/>
      <c r="T75" s="164"/>
      <c r="U75" s="40" t="str">
        <f>IF(O75="","#","")</f>
        <v>#</v>
      </c>
      <c r="V75" s="39"/>
    </row>
    <row r="76" spans="1:22" ht="16.5" x14ac:dyDescent="0.25">
      <c r="A76" s="39"/>
      <c r="B76" s="128" t="s">
        <v>12</v>
      </c>
      <c r="C76" s="129"/>
      <c r="D76" s="129"/>
      <c r="E76" s="130"/>
      <c r="F76" s="130"/>
      <c r="G76" s="130"/>
      <c r="H76" s="130"/>
      <c r="I76" s="130"/>
      <c r="J76" s="131"/>
      <c r="K76" s="40" t="str">
        <f t="shared" si="1"/>
        <v>#</v>
      </c>
      <c r="L76" s="128" t="s">
        <v>12</v>
      </c>
      <c r="M76" s="129"/>
      <c r="N76" s="129"/>
      <c r="O76" s="130"/>
      <c r="P76" s="130"/>
      <c r="Q76" s="130"/>
      <c r="R76" s="130"/>
      <c r="S76" s="130"/>
      <c r="T76" s="131"/>
      <c r="U76" s="40" t="str">
        <f>IF(O76="","#","")</f>
        <v>#</v>
      </c>
      <c r="V76" s="39"/>
    </row>
    <row r="77" spans="1:22" ht="16.5" x14ac:dyDescent="0.25">
      <c r="A77" s="39"/>
      <c r="B77" s="203" t="s">
        <v>2021</v>
      </c>
      <c r="C77" s="204"/>
      <c r="D77" s="204"/>
      <c r="E77" s="205"/>
      <c r="F77" s="205"/>
      <c r="G77" s="205"/>
      <c r="H77" s="205"/>
      <c r="I77" s="205"/>
      <c r="J77" s="206"/>
      <c r="K77" s="40" t="str">
        <f t="shared" si="1"/>
        <v>#</v>
      </c>
      <c r="L77" s="128" t="s">
        <v>32</v>
      </c>
      <c r="M77" s="129"/>
      <c r="N77" s="129"/>
      <c r="O77" s="210"/>
      <c r="P77" s="210"/>
      <c r="Q77" s="210"/>
      <c r="R77" s="210"/>
      <c r="S77" s="210"/>
      <c r="T77" s="211"/>
      <c r="U77" s="24"/>
      <c r="V77" s="39"/>
    </row>
    <row r="78" spans="1:22" ht="16.5" x14ac:dyDescent="0.25">
      <c r="A78" s="39"/>
      <c r="L78" s="128" t="s">
        <v>33</v>
      </c>
      <c r="M78" s="129"/>
      <c r="N78" s="129"/>
      <c r="O78" s="210"/>
      <c r="P78" s="210"/>
      <c r="Q78" s="210"/>
      <c r="R78" s="210"/>
      <c r="S78" s="210"/>
      <c r="T78" s="211"/>
      <c r="U78" s="24"/>
      <c r="V78" s="39"/>
    </row>
    <row r="79" spans="1:22" ht="16.5" x14ac:dyDescent="0.25">
      <c r="A79" s="39"/>
      <c r="B79" s="139" t="s">
        <v>2023</v>
      </c>
      <c r="C79" s="140"/>
      <c r="D79" s="140"/>
      <c r="E79" s="118"/>
      <c r="F79" s="118"/>
      <c r="G79" s="118"/>
      <c r="H79" s="118"/>
      <c r="I79" s="118"/>
      <c r="J79" s="119"/>
      <c r="K79" s="98"/>
      <c r="L79" s="128" t="s">
        <v>59</v>
      </c>
      <c r="M79" s="129"/>
      <c r="N79" s="129"/>
      <c r="O79" s="130"/>
      <c r="P79" s="130"/>
      <c r="Q79" s="130"/>
      <c r="R79" s="130"/>
      <c r="S79" s="130"/>
      <c r="T79" s="131"/>
      <c r="U79" s="45"/>
    </row>
    <row r="80" spans="1:22" ht="16.5" x14ac:dyDescent="0.25">
      <c r="A80" s="39"/>
      <c r="B80" s="120" t="s">
        <v>7</v>
      </c>
      <c r="C80" s="132"/>
      <c r="D80" s="132"/>
      <c r="E80" s="116"/>
      <c r="F80" s="116"/>
      <c r="G80" s="116"/>
      <c r="H80" s="116"/>
      <c r="I80" s="116"/>
      <c r="J80" s="117"/>
      <c r="K80" s="99" t="str">
        <f>IF(D80="","#","")</f>
        <v>#</v>
      </c>
      <c r="L80" s="128" t="s">
        <v>60</v>
      </c>
      <c r="M80" s="129"/>
      <c r="N80" s="129"/>
      <c r="O80" s="130"/>
      <c r="P80" s="130"/>
      <c r="Q80" s="130"/>
      <c r="R80" s="130"/>
      <c r="S80" s="130"/>
      <c r="T80" s="131"/>
      <c r="U80" s="45"/>
    </row>
    <row r="81" spans="1:22" ht="16.5" x14ac:dyDescent="0.25">
      <c r="A81" s="39"/>
      <c r="B81" s="120" t="s">
        <v>9</v>
      </c>
      <c r="C81" s="132"/>
      <c r="D81" s="132"/>
      <c r="E81" s="116"/>
      <c r="F81" s="116"/>
      <c r="G81" s="116"/>
      <c r="H81" s="116"/>
      <c r="I81" s="116"/>
      <c r="J81" s="117"/>
      <c r="K81" s="99" t="str">
        <f>IF(D81="","#","")</f>
        <v>#</v>
      </c>
      <c r="L81" s="128" t="s">
        <v>205</v>
      </c>
      <c r="M81" s="129"/>
      <c r="N81" s="129"/>
      <c r="O81" s="130"/>
      <c r="P81" s="130"/>
      <c r="Q81" s="130"/>
      <c r="R81" s="130"/>
      <c r="S81" s="130"/>
      <c r="T81" s="131"/>
      <c r="U81" s="45"/>
    </row>
    <row r="82" spans="1:22" ht="16.5" x14ac:dyDescent="0.25">
      <c r="A82" s="39"/>
      <c r="B82" s="120" t="s">
        <v>11</v>
      </c>
      <c r="C82" s="132"/>
      <c r="D82" s="132"/>
      <c r="E82" s="114"/>
      <c r="F82" s="114"/>
      <c r="G82" s="114"/>
      <c r="H82" s="114"/>
      <c r="I82" s="114"/>
      <c r="J82" s="115"/>
      <c r="K82" s="99" t="str">
        <f>IF(D82="","#","")</f>
        <v>#</v>
      </c>
      <c r="L82" s="201" t="s">
        <v>2014</v>
      </c>
      <c r="M82" s="202"/>
      <c r="N82" s="202"/>
      <c r="O82" s="105"/>
      <c r="P82" s="105"/>
      <c r="Q82" s="105"/>
      <c r="R82" s="100" t="s">
        <v>2019</v>
      </c>
      <c r="S82" s="108"/>
      <c r="T82" s="109"/>
      <c r="U82" s="40" t="str">
        <f>IF(O82="OUI","",IF(AND(O82="NON",S82&lt;&gt;""),"","#"))</f>
        <v>#</v>
      </c>
    </row>
    <row r="83" spans="1:22" ht="16.5" x14ac:dyDescent="0.25">
      <c r="A83" s="39"/>
      <c r="B83" s="120" t="s">
        <v>13</v>
      </c>
      <c r="C83" s="132"/>
      <c r="D83" s="132"/>
      <c r="E83" s="112"/>
      <c r="F83" s="112"/>
      <c r="G83" s="112"/>
      <c r="H83" s="112"/>
      <c r="I83" s="112"/>
      <c r="J83" s="113"/>
      <c r="K83" s="99" t="str">
        <f>IF(AND(D83="",D84=""),"#","")</f>
        <v>#</v>
      </c>
      <c r="L83" s="199" t="s">
        <v>2015</v>
      </c>
      <c r="M83" s="200"/>
      <c r="N83" s="200"/>
      <c r="O83" s="106"/>
      <c r="P83" s="106"/>
      <c r="Q83" s="106"/>
      <c r="R83" s="106"/>
      <c r="S83" s="106"/>
      <c r="T83" s="107"/>
      <c r="U83" s="40" t="str">
        <f>IF(AND(E41&lt;&gt;Liste!M4,O83=""),"#","")</f>
        <v/>
      </c>
    </row>
    <row r="84" spans="1:22" ht="16.5" x14ac:dyDescent="0.25">
      <c r="A84" s="39"/>
      <c r="B84" s="171" t="s">
        <v>14</v>
      </c>
      <c r="C84" s="172"/>
      <c r="D84" s="172"/>
      <c r="E84" s="110"/>
      <c r="F84" s="110"/>
      <c r="G84" s="110"/>
      <c r="H84" s="110"/>
      <c r="I84" s="110"/>
      <c r="J84" s="111"/>
      <c r="K84" s="99" t="str">
        <f>IF(AND(D83="",D84=""),"#","")</f>
        <v>#</v>
      </c>
      <c r="M84" s="88"/>
      <c r="N84" s="88"/>
      <c r="O84" s="88"/>
      <c r="P84" s="88"/>
      <c r="Q84" s="88"/>
      <c r="R84" s="88"/>
      <c r="S84" s="88"/>
      <c r="T84" s="88"/>
    </row>
    <row r="85" spans="1:22" ht="16.5" x14ac:dyDescent="0.25">
      <c r="A85" s="39"/>
      <c r="M85" s="25"/>
      <c r="N85" s="52"/>
      <c r="O85" s="52"/>
      <c r="P85" s="52"/>
      <c r="Q85" s="52"/>
      <c r="R85" s="52"/>
      <c r="S85" s="52"/>
      <c r="T85" s="52"/>
      <c r="U85" s="52"/>
      <c r="V85" s="39"/>
    </row>
    <row r="86" spans="1:22" ht="16.5" x14ac:dyDescent="0.25">
      <c r="A86" s="39"/>
      <c r="B86" s="139" t="s">
        <v>2022</v>
      </c>
      <c r="C86" s="140"/>
      <c r="D86" s="140"/>
      <c r="E86" s="118"/>
      <c r="F86" s="118"/>
      <c r="G86" s="118"/>
      <c r="H86" s="118"/>
      <c r="I86" s="118"/>
      <c r="J86" s="119"/>
      <c r="K86" s="98"/>
      <c r="M86" s="25"/>
      <c r="N86" s="52"/>
      <c r="O86" s="52"/>
      <c r="P86" s="52"/>
      <c r="Q86" s="52"/>
      <c r="R86" s="52"/>
      <c r="S86" s="52"/>
      <c r="T86" s="52"/>
      <c r="U86" s="52"/>
      <c r="V86" s="39"/>
    </row>
    <row r="87" spans="1:22" ht="16.5" x14ac:dyDescent="0.25">
      <c r="A87" s="39"/>
      <c r="B87" s="120" t="s">
        <v>7</v>
      </c>
      <c r="C87" s="132"/>
      <c r="D87" s="132"/>
      <c r="E87" s="116"/>
      <c r="F87" s="116"/>
      <c r="G87" s="116"/>
      <c r="H87" s="116"/>
      <c r="I87" s="116"/>
      <c r="J87" s="117"/>
      <c r="K87" s="99" t="str">
        <f>IF(D87="","#","")</f>
        <v>#</v>
      </c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39"/>
    </row>
    <row r="88" spans="1:22" ht="16.5" x14ac:dyDescent="0.25">
      <c r="A88" s="39"/>
      <c r="B88" s="120" t="s">
        <v>9</v>
      </c>
      <c r="C88" s="132"/>
      <c r="D88" s="132"/>
      <c r="E88" s="116"/>
      <c r="F88" s="116"/>
      <c r="G88" s="116"/>
      <c r="H88" s="116"/>
      <c r="I88" s="116"/>
      <c r="J88" s="117"/>
      <c r="K88" s="99" t="str">
        <f>IF(D88="","#","")</f>
        <v>#</v>
      </c>
      <c r="L88" s="192" t="s">
        <v>42</v>
      </c>
      <c r="M88" s="192"/>
      <c r="N88" s="192"/>
      <c r="O88" s="122" t="str">
        <f>IF(K39=Liste!L3,"5 Semaines","")</f>
        <v/>
      </c>
      <c r="P88" s="123"/>
      <c r="Q88" s="124"/>
      <c r="R88" s="40" t="str">
        <f>IF(T80="","#","")</f>
        <v>#</v>
      </c>
      <c r="S88" s="95"/>
      <c r="T88" s="95"/>
      <c r="U88" s="95"/>
      <c r="V88" s="40"/>
    </row>
    <row r="89" spans="1:22" ht="16.5" x14ac:dyDescent="0.25">
      <c r="A89" s="39"/>
      <c r="B89" s="120" t="s">
        <v>11</v>
      </c>
      <c r="C89" s="132"/>
      <c r="D89" s="132"/>
      <c r="E89" s="114"/>
      <c r="F89" s="114"/>
      <c r="G89" s="114"/>
      <c r="H89" s="114"/>
      <c r="I89" s="114"/>
      <c r="J89" s="115"/>
      <c r="K89" s="99" t="str">
        <f>IF(D89="","#","")</f>
        <v>#</v>
      </c>
      <c r="M89" s="47" t="s">
        <v>2009</v>
      </c>
      <c r="N89" s="47"/>
      <c r="O89" s="53"/>
      <c r="P89" s="53"/>
      <c r="Q89" s="53"/>
      <c r="R89" s="95"/>
      <c r="S89" s="95"/>
      <c r="T89" s="95"/>
      <c r="U89" s="95"/>
      <c r="V89" s="39"/>
    </row>
    <row r="90" spans="1:22" ht="16.5" x14ac:dyDescent="0.25">
      <c r="A90" s="39"/>
      <c r="B90" s="120" t="s">
        <v>13</v>
      </c>
      <c r="C90" s="132"/>
      <c r="D90" s="132"/>
      <c r="E90" s="112"/>
      <c r="F90" s="112"/>
      <c r="G90" s="112"/>
      <c r="H90" s="112"/>
      <c r="I90" s="112"/>
      <c r="J90" s="113"/>
      <c r="K90" s="99" t="str">
        <f>IF(AND(D90="",D91=""),"#","")</f>
        <v>#</v>
      </c>
      <c r="M90" s="47"/>
      <c r="N90" s="47"/>
      <c r="O90" s="53"/>
      <c r="P90" s="53"/>
      <c r="Q90" s="53"/>
      <c r="R90" s="95"/>
      <c r="S90" s="95"/>
      <c r="T90" s="95"/>
      <c r="U90" s="95"/>
      <c r="V90" s="39"/>
    </row>
    <row r="91" spans="1:22" ht="16.5" x14ac:dyDescent="0.25">
      <c r="A91" s="39"/>
      <c r="B91" s="171" t="s">
        <v>14</v>
      </c>
      <c r="C91" s="172"/>
      <c r="D91" s="172"/>
      <c r="E91" s="110"/>
      <c r="F91" s="110"/>
      <c r="G91" s="110"/>
      <c r="H91" s="110"/>
      <c r="I91" s="110"/>
      <c r="J91" s="111"/>
      <c r="K91" s="99" t="str">
        <f>IF(AND(D90="",D91=""),"#","")</f>
        <v>#</v>
      </c>
      <c r="M91" s="47"/>
      <c r="N91" s="47"/>
      <c r="O91" s="53"/>
      <c r="P91" s="53"/>
      <c r="Q91" s="53"/>
      <c r="R91" s="95"/>
      <c r="S91" s="95"/>
      <c r="T91" s="95"/>
      <c r="U91" s="95"/>
      <c r="V91" s="39"/>
    </row>
    <row r="92" spans="1:22" ht="16.5" x14ac:dyDescent="0.25">
      <c r="A92" s="39"/>
      <c r="M92" s="47"/>
      <c r="N92" s="47"/>
      <c r="O92" s="53"/>
      <c r="P92" s="53"/>
      <c r="Q92" s="53"/>
      <c r="R92" s="95"/>
      <c r="S92" s="95"/>
      <c r="T92" s="95"/>
      <c r="U92" s="95"/>
      <c r="V92" s="39"/>
    </row>
    <row r="93" spans="1:22" ht="16.5" x14ac:dyDescent="0.25">
      <c r="A93" s="3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95"/>
      <c r="S93" s="95"/>
      <c r="T93" s="95"/>
      <c r="U93" s="95"/>
      <c r="V93" s="39"/>
    </row>
    <row r="94" spans="1:22" ht="27.75" thickBot="1" x14ac:dyDescent="0.3">
      <c r="A94" s="8" t="s">
        <v>34</v>
      </c>
      <c r="B94" s="8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39"/>
    </row>
    <row r="95" spans="1:22" ht="27" x14ac:dyDescent="0.25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39"/>
    </row>
    <row r="96" spans="1:22" ht="16.5" x14ac:dyDescent="0.25">
      <c r="A96" s="39"/>
      <c r="B96" s="192" t="s">
        <v>35</v>
      </c>
      <c r="C96" s="192"/>
      <c r="D96" s="192"/>
      <c r="E96" s="45"/>
      <c r="F96" s="45"/>
      <c r="G96" s="45"/>
      <c r="H96" s="45"/>
      <c r="I96" s="45"/>
      <c r="J96" s="45"/>
      <c r="K96" s="45"/>
      <c r="L96" s="28" t="s">
        <v>39</v>
      </c>
      <c r="M96" s="27"/>
      <c r="N96" s="45"/>
      <c r="O96" s="45"/>
      <c r="P96" s="45"/>
      <c r="Q96" s="45"/>
      <c r="R96" s="45"/>
      <c r="S96" s="45"/>
      <c r="T96" s="45"/>
      <c r="U96" s="39"/>
      <c r="V96" s="39"/>
    </row>
    <row r="97" spans="1:22" ht="16.5" x14ac:dyDescent="0.25">
      <c r="A97" s="39"/>
      <c r="B97" s="54"/>
      <c r="C97" s="10" t="s">
        <v>7</v>
      </c>
      <c r="D97" s="29"/>
      <c r="E97" s="30"/>
      <c r="F97" s="30"/>
      <c r="G97" s="30"/>
      <c r="H97" s="30"/>
      <c r="I97" s="30"/>
      <c r="J97" s="31"/>
      <c r="K97" s="45"/>
      <c r="L97" s="54"/>
      <c r="M97" s="10" t="s">
        <v>7</v>
      </c>
      <c r="N97" s="29"/>
      <c r="O97" s="30"/>
      <c r="P97" s="30"/>
      <c r="Q97" s="30"/>
      <c r="R97" s="30"/>
      <c r="S97" s="30"/>
      <c r="T97" s="30"/>
      <c r="U97" s="31"/>
      <c r="V97" s="39"/>
    </row>
    <row r="98" spans="1:22" ht="16.5" x14ac:dyDescent="0.25">
      <c r="A98" s="39"/>
      <c r="B98" s="55"/>
      <c r="C98" s="25" t="s">
        <v>9</v>
      </c>
      <c r="D98" s="32"/>
      <c r="E98" s="33"/>
      <c r="F98" s="33"/>
      <c r="G98" s="33"/>
      <c r="H98" s="33"/>
      <c r="I98" s="33"/>
      <c r="J98" s="34"/>
      <c r="K98" s="45"/>
      <c r="L98" s="55"/>
      <c r="M98" s="25" t="s">
        <v>9</v>
      </c>
      <c r="N98" s="32"/>
      <c r="O98" s="33"/>
      <c r="P98" s="33"/>
      <c r="Q98" s="33"/>
      <c r="R98" s="33"/>
      <c r="S98" s="33"/>
      <c r="T98" s="33"/>
      <c r="U98" s="34"/>
      <c r="V98" s="39"/>
    </row>
    <row r="99" spans="1:22" ht="16.5" x14ac:dyDescent="0.25">
      <c r="A99" s="39"/>
      <c r="B99" s="55"/>
      <c r="C99" s="25" t="s">
        <v>36</v>
      </c>
      <c r="D99" s="32"/>
      <c r="E99" s="33"/>
      <c r="F99" s="33"/>
      <c r="G99" s="33"/>
      <c r="H99" s="33"/>
      <c r="I99" s="33"/>
      <c r="J99" s="34"/>
      <c r="K99" s="45"/>
      <c r="L99" s="55"/>
      <c r="M99" s="25" t="s">
        <v>36</v>
      </c>
      <c r="N99" s="32"/>
      <c r="O99" s="33"/>
      <c r="P99" s="33"/>
      <c r="Q99" s="33"/>
      <c r="R99" s="33"/>
      <c r="S99" s="33"/>
      <c r="T99" s="33"/>
      <c r="U99" s="34"/>
      <c r="V99" s="39"/>
    </row>
    <row r="100" spans="1:22" ht="16.5" x14ac:dyDescent="0.25">
      <c r="A100" s="39"/>
      <c r="B100" s="120"/>
      <c r="C100" s="121"/>
      <c r="D100" s="32"/>
      <c r="E100" s="33"/>
      <c r="F100" s="33"/>
      <c r="G100" s="33"/>
      <c r="H100" s="33"/>
      <c r="I100" s="33"/>
      <c r="J100" s="34"/>
      <c r="K100" s="45"/>
      <c r="L100" s="120"/>
      <c r="M100" s="121"/>
      <c r="N100" s="32"/>
      <c r="O100" s="33"/>
      <c r="P100" s="33"/>
      <c r="Q100" s="33"/>
      <c r="R100" s="33"/>
      <c r="S100" s="33"/>
      <c r="T100" s="33"/>
      <c r="U100" s="34"/>
      <c r="V100" s="39"/>
    </row>
    <row r="101" spans="1:22" ht="16.5" x14ac:dyDescent="0.25">
      <c r="A101" s="39"/>
      <c r="B101" s="120" t="s">
        <v>37</v>
      </c>
      <c r="C101" s="121"/>
      <c r="D101" s="32"/>
      <c r="E101" s="33"/>
      <c r="F101" s="33"/>
      <c r="G101" s="33"/>
      <c r="H101" s="33"/>
      <c r="I101" s="35"/>
      <c r="J101" s="34"/>
      <c r="K101" s="45"/>
      <c r="L101" s="120" t="s">
        <v>37</v>
      </c>
      <c r="M101" s="121"/>
      <c r="N101" s="32"/>
      <c r="O101" s="33"/>
      <c r="P101" s="33"/>
      <c r="Q101" s="33"/>
      <c r="R101" s="33"/>
      <c r="S101" s="33"/>
      <c r="T101" s="35"/>
      <c r="U101" s="34"/>
      <c r="V101" s="39"/>
    </row>
    <row r="102" spans="1:22" ht="16.5" x14ac:dyDescent="0.25">
      <c r="A102" s="39"/>
      <c r="B102" s="120" t="s">
        <v>38</v>
      </c>
      <c r="C102" s="121"/>
      <c r="D102" s="32"/>
      <c r="E102" s="33"/>
      <c r="F102" s="33"/>
      <c r="G102" s="33"/>
      <c r="H102" s="33"/>
      <c r="I102" s="35"/>
      <c r="J102" s="34"/>
      <c r="K102" s="45"/>
      <c r="L102" s="120" t="s">
        <v>38</v>
      </c>
      <c r="M102" s="121"/>
      <c r="N102" s="32"/>
      <c r="O102" s="33"/>
      <c r="P102" s="33"/>
      <c r="Q102" s="33"/>
      <c r="R102" s="33"/>
      <c r="S102" s="33"/>
      <c r="T102" s="35"/>
      <c r="U102" s="34"/>
      <c r="V102" s="39"/>
    </row>
    <row r="103" spans="1:22" ht="16.5" x14ac:dyDescent="0.25">
      <c r="A103" s="39"/>
      <c r="B103" s="55"/>
      <c r="C103" s="47"/>
      <c r="D103" s="32"/>
      <c r="E103" s="33"/>
      <c r="F103" s="33"/>
      <c r="G103" s="33"/>
      <c r="H103" s="33"/>
      <c r="I103" s="35"/>
      <c r="J103" s="34"/>
      <c r="K103" s="45"/>
      <c r="L103" s="55"/>
      <c r="M103" s="47"/>
      <c r="N103" s="32"/>
      <c r="O103" s="33"/>
      <c r="P103" s="33"/>
      <c r="Q103" s="33"/>
      <c r="R103" s="33"/>
      <c r="S103" s="33"/>
      <c r="T103" s="35"/>
      <c r="U103" s="34"/>
      <c r="V103" s="39"/>
    </row>
    <row r="104" spans="1:22" ht="16.5" x14ac:dyDescent="0.25">
      <c r="A104" s="39"/>
      <c r="B104" s="55"/>
      <c r="C104" s="47"/>
      <c r="D104" s="32"/>
      <c r="E104" s="33"/>
      <c r="F104" s="33"/>
      <c r="G104" s="33"/>
      <c r="H104" s="33"/>
      <c r="I104" s="35"/>
      <c r="J104" s="34"/>
      <c r="K104" s="45"/>
      <c r="L104" s="55"/>
      <c r="M104" s="47"/>
      <c r="N104" s="32"/>
      <c r="O104" s="33"/>
      <c r="P104" s="33"/>
      <c r="Q104" s="33"/>
      <c r="R104" s="33"/>
      <c r="S104" s="33"/>
      <c r="T104" s="35"/>
      <c r="U104" s="34"/>
      <c r="V104" s="39"/>
    </row>
    <row r="105" spans="1:22" ht="16.5" x14ac:dyDescent="0.25">
      <c r="A105" s="39"/>
      <c r="B105" s="56"/>
      <c r="C105" s="57"/>
      <c r="D105" s="36"/>
      <c r="E105" s="37"/>
      <c r="F105" s="37"/>
      <c r="G105" s="37"/>
      <c r="H105" s="37"/>
      <c r="I105" s="37"/>
      <c r="J105" s="38"/>
      <c r="K105" s="45"/>
      <c r="L105" s="56"/>
      <c r="M105" s="57"/>
      <c r="N105" s="36"/>
      <c r="O105" s="37"/>
      <c r="P105" s="37"/>
      <c r="Q105" s="37"/>
      <c r="R105" s="37"/>
      <c r="S105" s="37"/>
      <c r="T105" s="37"/>
      <c r="U105" s="38"/>
      <c r="V105" s="39"/>
    </row>
    <row r="106" spans="1:22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</row>
  </sheetData>
  <sheetProtection selectLockedCells="1"/>
  <mergeCells count="206">
    <mergeCell ref="G60:U60"/>
    <mergeCell ref="L64:M64"/>
    <mergeCell ref="N64:U64"/>
    <mergeCell ref="L34:N34"/>
    <mergeCell ref="O34:U34"/>
    <mergeCell ref="E34:J34"/>
    <mergeCell ref="B65:D65"/>
    <mergeCell ref="E65:J65"/>
    <mergeCell ref="L71:N71"/>
    <mergeCell ref="O71:T71"/>
    <mergeCell ref="E66:J66"/>
    <mergeCell ref="L66:M66"/>
    <mergeCell ref="N66:U66"/>
    <mergeCell ref="L65:M65"/>
    <mergeCell ref="N65:U65"/>
    <mergeCell ref="E63:J63"/>
    <mergeCell ref="L63:M63"/>
    <mergeCell ref="N63:U63"/>
    <mergeCell ref="O72:T72"/>
    <mergeCell ref="B66:D66"/>
    <mergeCell ref="B76:D76"/>
    <mergeCell ref="B34:D34"/>
    <mergeCell ref="A48:D48"/>
    <mergeCell ref="D50:U53"/>
    <mergeCell ref="B71:D71"/>
    <mergeCell ref="E71:J71"/>
    <mergeCell ref="B72:D72"/>
    <mergeCell ref="E72:J72"/>
    <mergeCell ref="B73:D73"/>
    <mergeCell ref="E73:J73"/>
    <mergeCell ref="A70:U70"/>
    <mergeCell ref="R37:S37"/>
    <mergeCell ref="R44:S44"/>
    <mergeCell ref="R46:S46"/>
    <mergeCell ref="R48:S48"/>
    <mergeCell ref="B44:D44"/>
    <mergeCell ref="E44:J44"/>
    <mergeCell ref="L62:M62"/>
    <mergeCell ref="B60:F60"/>
    <mergeCell ref="N67:U67"/>
    <mergeCell ref="O73:T73"/>
    <mergeCell ref="L74:N74"/>
    <mergeCell ref="B77:D77"/>
    <mergeCell ref="E77:J77"/>
    <mergeCell ref="B91:D91"/>
    <mergeCell ref="B90:D90"/>
    <mergeCell ref="B89:D89"/>
    <mergeCell ref="T37:U37"/>
    <mergeCell ref="T44:U44"/>
    <mergeCell ref="A59:U59"/>
    <mergeCell ref="B62:D62"/>
    <mergeCell ref="E62:J62"/>
    <mergeCell ref="T48:U48"/>
    <mergeCell ref="B64:D64"/>
    <mergeCell ref="E64:J64"/>
    <mergeCell ref="B74:D74"/>
    <mergeCell ref="E74:J74"/>
    <mergeCell ref="L77:N77"/>
    <mergeCell ref="O77:T77"/>
    <mergeCell ref="L78:N78"/>
    <mergeCell ref="O78:T78"/>
    <mergeCell ref="L79:N79"/>
    <mergeCell ref="O79:T79"/>
    <mergeCell ref="N62:U62"/>
    <mergeCell ref="B63:D63"/>
    <mergeCell ref="L73:N73"/>
    <mergeCell ref="O74:T74"/>
    <mergeCell ref="O80:T80"/>
    <mergeCell ref="O81:T81"/>
    <mergeCell ref="B100:C100"/>
    <mergeCell ref="L100:M100"/>
    <mergeCell ref="A35:U35"/>
    <mergeCell ref="B39:D39"/>
    <mergeCell ref="L88:N88"/>
    <mergeCell ref="E46:J46"/>
    <mergeCell ref="T46:U46"/>
    <mergeCell ref="B46:D46"/>
    <mergeCell ref="E39:G39"/>
    <mergeCell ref="K39:M39"/>
    <mergeCell ref="B41:D41"/>
    <mergeCell ref="E41:G41"/>
    <mergeCell ref="R41:S41"/>
    <mergeCell ref="R39:S39"/>
    <mergeCell ref="L72:N72"/>
    <mergeCell ref="B67:D67"/>
    <mergeCell ref="E67:J67"/>
    <mergeCell ref="L67:M67"/>
    <mergeCell ref="E79:J79"/>
    <mergeCell ref="L83:N83"/>
    <mergeCell ref="L82:N82"/>
    <mergeCell ref="L101:M101"/>
    <mergeCell ref="B101:C101"/>
    <mergeCell ref="A95:U95"/>
    <mergeCell ref="B96:D96"/>
    <mergeCell ref="L80:N80"/>
    <mergeCell ref="L81:N81"/>
    <mergeCell ref="L75:N75"/>
    <mergeCell ref="O75:T75"/>
    <mergeCell ref="L76:N76"/>
    <mergeCell ref="O76:T76"/>
    <mergeCell ref="E76:J76"/>
    <mergeCell ref="B75:D75"/>
    <mergeCell ref="E75:J75"/>
    <mergeCell ref="B88:D88"/>
    <mergeCell ref="B87:D87"/>
    <mergeCell ref="B86:D86"/>
    <mergeCell ref="B84:D84"/>
    <mergeCell ref="B83:D83"/>
    <mergeCell ref="B82:D82"/>
    <mergeCell ref="B81:D81"/>
    <mergeCell ref="B80:D80"/>
    <mergeCell ref="B79:D79"/>
    <mergeCell ref="E81:J81"/>
    <mergeCell ref="E80:J80"/>
    <mergeCell ref="E25:J25"/>
    <mergeCell ref="L25:M25"/>
    <mergeCell ref="N25:U25"/>
    <mergeCell ref="B26:D26"/>
    <mergeCell ref="E26:J26"/>
    <mergeCell ref="L26:M26"/>
    <mergeCell ref="N26:U26"/>
    <mergeCell ref="B25:D25"/>
    <mergeCell ref="A31:U31"/>
    <mergeCell ref="B32:D32"/>
    <mergeCell ref="E32:J32"/>
    <mergeCell ref="A29:U29"/>
    <mergeCell ref="B27:D27"/>
    <mergeCell ref="E27:J27"/>
    <mergeCell ref="L27:M27"/>
    <mergeCell ref="N27:U27"/>
    <mergeCell ref="B28:D28"/>
    <mergeCell ref="E28:J28"/>
    <mergeCell ref="L28:M28"/>
    <mergeCell ref="N28:U28"/>
    <mergeCell ref="B24:D24"/>
    <mergeCell ref="E24:J24"/>
    <mergeCell ref="L24:M24"/>
    <mergeCell ref="N24:U24"/>
    <mergeCell ref="B16:D16"/>
    <mergeCell ref="E16:J16"/>
    <mergeCell ref="L16:M16"/>
    <mergeCell ref="N16:U16"/>
    <mergeCell ref="C21:U21"/>
    <mergeCell ref="A22:U22"/>
    <mergeCell ref="A17:U17"/>
    <mergeCell ref="B18:D18"/>
    <mergeCell ref="E18:J18"/>
    <mergeCell ref="L18:M18"/>
    <mergeCell ref="N18:U18"/>
    <mergeCell ref="B19:D19"/>
    <mergeCell ref="E19:J19"/>
    <mergeCell ref="L19:M19"/>
    <mergeCell ref="N19:U19"/>
    <mergeCell ref="M5:N5"/>
    <mergeCell ref="O2:U2"/>
    <mergeCell ref="O3:U3"/>
    <mergeCell ref="O4:U4"/>
    <mergeCell ref="B23:D23"/>
    <mergeCell ref="E23:J23"/>
    <mergeCell ref="L23:M23"/>
    <mergeCell ref="N23:U23"/>
    <mergeCell ref="O5:U5"/>
    <mergeCell ref="B14:D14"/>
    <mergeCell ref="E14:J14"/>
    <mergeCell ref="L14:M14"/>
    <mergeCell ref="N14:U14"/>
    <mergeCell ref="B15:D15"/>
    <mergeCell ref="E15:J15"/>
    <mergeCell ref="L15:M15"/>
    <mergeCell ref="N15:U15"/>
    <mergeCell ref="B102:C102"/>
    <mergeCell ref="L102:M102"/>
    <mergeCell ref="O88:Q88"/>
    <mergeCell ref="O32:P32"/>
    <mergeCell ref="M1:U1"/>
    <mergeCell ref="B12:D12"/>
    <mergeCell ref="E12:J12"/>
    <mergeCell ref="L12:M12"/>
    <mergeCell ref="N12:U12"/>
    <mergeCell ref="B13:D13"/>
    <mergeCell ref="E13:J13"/>
    <mergeCell ref="L13:M13"/>
    <mergeCell ref="N13:U13"/>
    <mergeCell ref="A7:J7"/>
    <mergeCell ref="A10:U10"/>
    <mergeCell ref="B11:D11"/>
    <mergeCell ref="E11:J11"/>
    <mergeCell ref="L11:M11"/>
    <mergeCell ref="N11:U11"/>
    <mergeCell ref="C9:U9"/>
    <mergeCell ref="A1:I5"/>
    <mergeCell ref="M2:N2"/>
    <mergeCell ref="M3:N3"/>
    <mergeCell ref="M4:N4"/>
    <mergeCell ref="O82:Q82"/>
    <mergeCell ref="O83:T83"/>
    <mergeCell ref="S82:T82"/>
    <mergeCell ref="E91:J91"/>
    <mergeCell ref="E90:J90"/>
    <mergeCell ref="E89:J89"/>
    <mergeCell ref="E88:J88"/>
    <mergeCell ref="E87:J87"/>
    <mergeCell ref="E86:J86"/>
    <mergeCell ref="E84:J84"/>
    <mergeCell ref="E83:J83"/>
    <mergeCell ref="E82:J82"/>
  </mergeCells>
  <conditionalFormatting sqref="B34:K34">
    <cfRule type="expression" dxfId="4" priority="5">
      <formula>$E$32="Création"</formula>
    </cfRule>
  </conditionalFormatting>
  <conditionalFormatting sqref="R82:T82">
    <cfRule type="expression" dxfId="3" priority="3">
      <formula>$O$82="OUI"</formula>
    </cfRule>
    <cfRule type="expression" dxfId="2" priority="4">
      <formula>$O$82=""</formula>
    </cfRule>
  </conditionalFormatting>
  <conditionalFormatting sqref="R39:S39">
    <cfRule type="expression" dxfId="1" priority="1">
      <formula>$R$39="Non Raccordable"</formula>
    </cfRule>
  </conditionalFormatting>
  <dataValidations count="4">
    <dataValidation type="list" allowBlank="1" showInputMessage="1" showErrorMessage="1" sqref="E32:J32" xr:uid="{00000000-0002-0000-0000-000001000000}">
      <formula1>Contrat</formula1>
    </dataValidation>
    <dataValidation type="list" allowBlank="1" showInputMessage="1" showErrorMessage="1" sqref="O32" xr:uid="{00000000-0002-0000-0000-000002000000}">
      <formula1>Duree</formula1>
    </dataValidation>
    <dataValidation type="list" allowBlank="1" showInputMessage="1" showErrorMessage="1" sqref="E44:J44" xr:uid="{00000000-0002-0000-0000-000006000000}">
      <formula1>Acces</formula1>
    </dataValidation>
    <dataValidation type="list" allowBlank="1" showInputMessage="1" showErrorMessage="1" sqref="C9:U9" xr:uid="{00000000-0002-0000-0000-00000B000000}">
      <formula1>Operateur</formula1>
    </dataValidation>
  </dataValidations>
  <pageMargins left="0.7" right="0.7" top="0.75" bottom="0.75" header="0.3" footer="0.3"/>
  <pageSetup paperSize="9" scale="37" orientation="portrait" r:id="rId1"/>
  <ignoredErrors>
    <ignoredError sqref="E11:E14 G15:J16 G23:J28 R23:U28 G62:J67 N23:O28 E62 E23:E28 E15:E16 O4 E64 E66:E67 T44:U45 U4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ase à cocher 6">
              <controlPr defaultSize="0" autoFill="0" autoLine="0" autoPict="0">
                <anchor moveWithCells="1">
                  <from>
                    <xdr:col>2</xdr:col>
                    <xdr:colOff>476250</xdr:colOff>
                    <xdr:row>53</xdr:row>
                    <xdr:rowOff>161925</xdr:rowOff>
                  </from>
                  <to>
                    <xdr:col>3</xdr:col>
                    <xdr:colOff>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ase à cocher 8">
              <controlPr defaultSize="0" autoFill="0" autoLine="0" autoPict="0">
                <anchor moveWithCells="1">
                  <from>
                    <xdr:col>2</xdr:col>
                    <xdr:colOff>476250</xdr:colOff>
                    <xdr:row>54</xdr:row>
                    <xdr:rowOff>152400</xdr:rowOff>
                  </from>
                  <to>
                    <xdr:col>3</xdr:col>
                    <xdr:colOff>0</xdr:colOff>
                    <xdr:row>56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EC7517C-7543-4BBC-BF18-D11C5E5F6AC1}">
            <xm:f>$C$9&lt;&gt;Liste!$AM$13</xm:f>
            <x14:dxf>
              <font>
                <color theme="0"/>
              </font>
              <fill>
                <patternFill>
                  <f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A18:W19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7000000}">
          <x14:formula1>
            <xm:f>Liste!$J$3:$J$5</xm:f>
          </x14:formula1>
          <xm:sqref>E46:J46</xm:sqref>
        </x14:dataValidation>
        <x14:dataValidation type="list" allowBlank="1" showInputMessage="1" showErrorMessage="1" xr:uid="{00000000-0002-0000-0000-000008000000}">
          <x14:formula1>
            <xm:f>Liste!$P$3:$P$19</xm:f>
          </x14:formula1>
          <xm:sqref>O2:U2</xm:sqref>
        </x14:dataValidation>
        <x14:dataValidation type="list" allowBlank="1" showInputMessage="1" showErrorMessage="1" xr:uid="{CB8A3D0F-6867-471B-A888-2AC0D8A2A408}">
          <x14:formula1>
            <xm:f>Liste!$M$3:$M$5</xm:f>
          </x14:formula1>
          <xm:sqref>E41:G41</xm:sqref>
        </x14:dataValidation>
        <x14:dataValidation type="list" allowBlank="1" showInputMessage="1" showErrorMessage="1" xr:uid="{14B03813-58EC-48A6-92A6-2A598D362416}">
          <x14:formula1>
            <xm:f>Liste!$K$3:$K$4</xm:f>
          </x14:formula1>
          <xm:sqref>O82:Q82 O83</xm:sqref>
        </x14:dataValidation>
        <x14:dataValidation type="list" allowBlank="1" showInputMessage="1" showErrorMessage="1" xr:uid="{63B561FA-ECE7-4882-BA67-134B003426B3}">
          <x14:formula1>
            <xm:f>Liste!$L$3:$L$5</xm:f>
          </x14:formula1>
          <xm:sqref>K39:M39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R693"/>
  <sheetViews>
    <sheetView showGridLines="0" topLeftCell="E1" workbookViewId="0">
      <selection activeCell="T18" sqref="T18"/>
    </sheetView>
  </sheetViews>
  <sheetFormatPr baseColWidth="10" defaultColWidth="11.42578125" defaultRowHeight="11.25" x14ac:dyDescent="0.2"/>
  <cols>
    <col min="1" max="1" width="8.85546875" style="67" bestFit="1" customWidth="1"/>
    <col min="2" max="2" width="6.140625" style="67" bestFit="1" customWidth="1"/>
    <col min="3" max="3" width="17.85546875" style="67" bestFit="1" customWidth="1"/>
    <col min="4" max="4" width="55.140625" style="67" bestFit="1" customWidth="1"/>
    <col min="5" max="5" width="4.85546875" style="67" bestFit="1" customWidth="1"/>
    <col min="6" max="6" width="4.140625" style="67" bestFit="1" customWidth="1"/>
    <col min="7" max="7" width="13" style="67" bestFit="1" customWidth="1"/>
    <col min="8" max="8" width="8.85546875" style="67" bestFit="1" customWidth="1"/>
    <col min="9" max="9" width="10.5703125" style="67" bestFit="1" customWidth="1"/>
    <col min="10" max="10" width="16.28515625" style="67" bestFit="1" customWidth="1"/>
    <col min="11" max="11" width="4.85546875" style="67" bestFit="1" customWidth="1"/>
    <col min="12" max="12" width="11.85546875" style="67" bestFit="1" customWidth="1"/>
    <col min="13" max="13" width="9.85546875" style="67" bestFit="1" customWidth="1"/>
    <col min="14" max="14" width="6.28515625" style="67" bestFit="1" customWidth="1"/>
    <col min="15" max="15" width="9" style="67" bestFit="1" customWidth="1"/>
    <col min="16" max="16" width="17.7109375" style="72" bestFit="1" customWidth="1"/>
    <col min="17" max="17" width="7.140625" style="72" bestFit="1" customWidth="1"/>
    <col min="18" max="18" width="31.85546875" style="72" bestFit="1" customWidth="1"/>
    <col min="19" max="19" width="27.7109375" style="72" bestFit="1" customWidth="1"/>
    <col min="20" max="21" width="11" style="72" bestFit="1" customWidth="1"/>
    <col min="22" max="22" width="11.42578125" style="72"/>
    <col min="23" max="23" width="18.28515625" style="72" bestFit="1" customWidth="1"/>
    <col min="24" max="24" width="21.7109375" style="72" bestFit="1" customWidth="1"/>
    <col min="25" max="25" width="20.7109375" style="72" bestFit="1" customWidth="1"/>
    <col min="26" max="26" width="22.28515625" style="72" bestFit="1" customWidth="1"/>
    <col min="27" max="27" width="55.42578125" style="72" bestFit="1" customWidth="1"/>
    <col min="28" max="28" width="8.85546875" style="72" bestFit="1" customWidth="1"/>
    <col min="29" max="29" width="10.42578125" style="72" bestFit="1" customWidth="1"/>
    <col min="30" max="30" width="20.7109375" style="72" bestFit="1" customWidth="1"/>
    <col min="31" max="31" width="21.140625" style="72" bestFit="1" customWidth="1"/>
    <col min="32" max="32" width="21.85546875" style="72" bestFit="1" customWidth="1"/>
    <col min="33" max="33" width="55.42578125" style="72" bestFit="1" customWidth="1"/>
    <col min="34" max="34" width="8.85546875" style="72" bestFit="1" customWidth="1"/>
    <col min="35" max="35" width="10.42578125" style="72" bestFit="1" customWidth="1"/>
    <col min="36" max="36" width="14.28515625" style="67" bestFit="1" customWidth="1"/>
    <col min="37" max="38" width="11.42578125" style="67"/>
    <col min="39" max="39" width="22.7109375" style="67" bestFit="1" customWidth="1"/>
    <col min="40" max="40" width="37.28515625" style="67" bestFit="1" customWidth="1"/>
    <col min="41" max="41" width="21.140625" style="67" bestFit="1" customWidth="1"/>
    <col min="42" max="42" width="18.5703125" style="67" bestFit="1" customWidth="1"/>
    <col min="43" max="43" width="32.7109375" style="67" bestFit="1" customWidth="1"/>
    <col min="44" max="44" width="8.85546875" style="82" bestFit="1" customWidth="1"/>
    <col min="45" max="46" width="14.85546875" style="67" bestFit="1" customWidth="1"/>
    <col min="47" max="58" width="11.42578125" style="67"/>
    <col min="59" max="59" width="37.7109375" style="72" bestFit="1" customWidth="1"/>
    <col min="60" max="60" width="13.7109375" style="72" bestFit="1" customWidth="1"/>
    <col min="61" max="61" width="9.5703125" style="72" bestFit="1" customWidth="1"/>
    <col min="62" max="62" width="21.7109375" style="72" bestFit="1" customWidth="1"/>
    <col min="63" max="63" width="12.28515625" style="72" bestFit="1" customWidth="1"/>
    <col min="64" max="64" width="16.28515625" style="72" bestFit="1" customWidth="1"/>
    <col min="65" max="65" width="13.85546875" style="72" bestFit="1" customWidth="1"/>
    <col min="66" max="66" width="21.5703125" style="72" bestFit="1" customWidth="1"/>
    <col min="67" max="67" width="70.7109375" style="72" bestFit="1" customWidth="1"/>
    <col min="68" max="69" width="5.140625" style="72" bestFit="1" customWidth="1"/>
    <col min="70" max="70" width="29.140625" style="72" bestFit="1" customWidth="1"/>
    <col min="71" max="16384" width="11.42578125" style="67"/>
  </cols>
  <sheetData>
    <row r="1" spans="1:70" x14ac:dyDescent="0.2">
      <c r="A1" s="68" t="s">
        <v>43</v>
      </c>
      <c r="B1" s="68" t="s">
        <v>44</v>
      </c>
      <c r="C1" s="68" t="s">
        <v>47</v>
      </c>
      <c r="D1" s="67" t="s">
        <v>78</v>
      </c>
      <c r="E1" s="68" t="s">
        <v>68</v>
      </c>
      <c r="F1" s="68" t="s">
        <v>79</v>
      </c>
      <c r="G1" s="68" t="s">
        <v>45</v>
      </c>
      <c r="H1" s="69" t="s">
        <v>166</v>
      </c>
      <c r="I1" s="69" t="s">
        <v>167</v>
      </c>
      <c r="J1" s="68" t="s">
        <v>46</v>
      </c>
      <c r="K1" s="69" t="s">
        <v>2018</v>
      </c>
      <c r="L1" s="68" t="s">
        <v>67</v>
      </c>
      <c r="M1" s="69" t="s">
        <v>2004</v>
      </c>
      <c r="N1" s="69" t="s">
        <v>2007</v>
      </c>
      <c r="O1" s="69"/>
      <c r="P1" s="70" t="s">
        <v>71</v>
      </c>
      <c r="Q1" s="71" t="s">
        <v>82</v>
      </c>
      <c r="R1" s="71" t="s">
        <v>81</v>
      </c>
      <c r="S1" s="72" t="s">
        <v>84</v>
      </c>
      <c r="T1" s="72" t="s">
        <v>85</v>
      </c>
      <c r="U1" s="72" t="s">
        <v>86</v>
      </c>
      <c r="W1" s="65" t="s">
        <v>48</v>
      </c>
      <c r="X1" s="60" t="s">
        <v>87</v>
      </c>
      <c r="Y1" s="60" t="s">
        <v>93</v>
      </c>
      <c r="Z1" s="60" t="s">
        <v>95</v>
      </c>
      <c r="AA1" s="60" t="s">
        <v>96</v>
      </c>
      <c r="AB1" s="60" t="s">
        <v>97</v>
      </c>
      <c r="AC1" s="60" t="s">
        <v>98</v>
      </c>
      <c r="AD1" s="60" t="s">
        <v>102</v>
      </c>
      <c r="AE1" s="60" t="s">
        <v>105</v>
      </c>
      <c r="AF1" s="60" t="s">
        <v>106</v>
      </c>
      <c r="AG1" s="60" t="s">
        <v>96</v>
      </c>
      <c r="AH1" s="60" t="s">
        <v>97</v>
      </c>
      <c r="AI1" s="60" t="s">
        <v>98</v>
      </c>
      <c r="AJ1" s="18" t="s">
        <v>61</v>
      </c>
      <c r="AM1" s="68" t="s">
        <v>109</v>
      </c>
      <c r="AN1" s="18" t="s">
        <v>87</v>
      </c>
      <c r="AO1" s="18" t="s">
        <v>93</v>
      </c>
      <c r="AP1" s="18" t="s">
        <v>95</v>
      </c>
      <c r="AQ1" s="18" t="s">
        <v>96</v>
      </c>
      <c r="AR1" s="66" t="s">
        <v>97</v>
      </c>
      <c r="AS1" s="18" t="s">
        <v>98</v>
      </c>
      <c r="AT1" s="67" t="s">
        <v>110</v>
      </c>
      <c r="BG1" s="72" t="s">
        <v>260</v>
      </c>
      <c r="BH1" s="72" t="s">
        <v>261</v>
      </c>
      <c r="BI1" s="72" t="s">
        <v>262</v>
      </c>
      <c r="BJ1" s="72" t="s">
        <v>263</v>
      </c>
      <c r="BK1" s="72" t="s">
        <v>264</v>
      </c>
      <c r="BL1" s="72" t="s">
        <v>265</v>
      </c>
      <c r="BM1" s="72" t="s">
        <v>266</v>
      </c>
      <c r="BN1" s="72" t="s">
        <v>267</v>
      </c>
      <c r="BO1" s="72" t="s">
        <v>268</v>
      </c>
      <c r="BP1" s="72" t="s">
        <v>269</v>
      </c>
      <c r="BQ1" s="72" t="s">
        <v>270</v>
      </c>
      <c r="BR1" s="72" t="s">
        <v>271</v>
      </c>
    </row>
    <row r="2" spans="1:70" x14ac:dyDescent="0.2">
      <c r="O2" s="73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74"/>
      <c r="AM2" s="68"/>
      <c r="AN2" s="18"/>
      <c r="AO2" s="18"/>
      <c r="AP2" s="18"/>
      <c r="AQ2" s="18"/>
      <c r="AR2" s="66"/>
      <c r="AS2" s="18"/>
      <c r="BG2" s="72" t="str">
        <f t="shared" ref="BG2:BG66" si="0">CONCATENATE(BI2," ",BR2)</f>
        <v>NRO-06-001 ANDON</v>
      </c>
      <c r="BH2" s="72" t="s">
        <v>272</v>
      </c>
      <c r="BI2" s="72" t="s">
        <v>273</v>
      </c>
      <c r="BJ2" s="72" t="s">
        <v>274</v>
      </c>
      <c r="BL2" s="75">
        <v>43749</v>
      </c>
      <c r="BP2" s="72">
        <v>6750</v>
      </c>
      <c r="BQ2" s="72">
        <v>6003</v>
      </c>
      <c r="BR2" s="72" t="s">
        <v>275</v>
      </c>
    </row>
    <row r="3" spans="1:70" x14ac:dyDescent="0.2">
      <c r="A3" s="67" t="s">
        <v>49</v>
      </c>
      <c r="B3" s="67" t="s">
        <v>51</v>
      </c>
      <c r="C3" s="67" t="s">
        <v>55</v>
      </c>
      <c r="D3" s="19" t="s">
        <v>144</v>
      </c>
      <c r="E3" s="67" t="s">
        <v>69</v>
      </c>
      <c r="F3" s="67">
        <v>8</v>
      </c>
      <c r="G3" s="67" t="s">
        <v>198</v>
      </c>
      <c r="H3" s="76">
        <v>120</v>
      </c>
      <c r="I3" s="76">
        <v>160</v>
      </c>
      <c r="J3" s="67" t="s">
        <v>2011</v>
      </c>
      <c r="K3" s="76" t="s">
        <v>2016</v>
      </c>
      <c r="L3" s="67" t="s">
        <v>2010</v>
      </c>
      <c r="M3" s="67" t="s">
        <v>2006</v>
      </c>
      <c r="N3" s="67">
        <v>130</v>
      </c>
      <c r="O3" s="73"/>
      <c r="T3" s="77"/>
      <c r="U3" s="77"/>
      <c r="AJ3" s="58"/>
      <c r="AM3" s="72" t="s">
        <v>245</v>
      </c>
      <c r="AN3" s="72" t="s">
        <v>245</v>
      </c>
      <c r="AO3" s="72" t="s">
        <v>121</v>
      </c>
      <c r="AP3" s="72" t="s">
        <v>246</v>
      </c>
      <c r="AQ3" s="72" t="s">
        <v>247</v>
      </c>
      <c r="AR3" s="78">
        <v>93210</v>
      </c>
      <c r="AS3" s="72" t="s">
        <v>248</v>
      </c>
      <c r="BG3" s="72" t="str">
        <f t="shared" si="0"/>
        <v>NRO-06-002 ST AUBAN</v>
      </c>
      <c r="BH3" s="72" t="s">
        <v>272</v>
      </c>
      <c r="BI3" s="72" t="s">
        <v>276</v>
      </c>
      <c r="BJ3" s="72" t="s">
        <v>274</v>
      </c>
      <c r="BL3" s="75">
        <v>43749</v>
      </c>
      <c r="BP3" s="72">
        <v>6850</v>
      </c>
      <c r="BQ3" s="72">
        <v>6116</v>
      </c>
      <c r="BR3" s="72" t="s">
        <v>277</v>
      </c>
    </row>
    <row r="4" spans="1:70" x14ac:dyDescent="0.2">
      <c r="A4" s="67" t="s">
        <v>50</v>
      </c>
      <c r="C4" s="67" t="s">
        <v>56</v>
      </c>
      <c r="D4" s="19" t="s">
        <v>145</v>
      </c>
      <c r="E4" s="67" t="s">
        <v>70</v>
      </c>
      <c r="G4" s="67" t="s">
        <v>199</v>
      </c>
      <c r="H4" s="76">
        <v>150</v>
      </c>
      <c r="I4" s="76">
        <v>200</v>
      </c>
      <c r="J4" s="67" t="s">
        <v>2012</v>
      </c>
      <c r="K4" s="76" t="s">
        <v>2017</v>
      </c>
      <c r="L4" s="97" t="s">
        <v>2020</v>
      </c>
      <c r="M4" s="67" t="s">
        <v>2005</v>
      </c>
      <c r="N4" s="67">
        <v>0</v>
      </c>
      <c r="O4" s="73"/>
      <c r="P4" s="72" t="s">
        <v>75</v>
      </c>
      <c r="Q4" s="72" t="s">
        <v>83</v>
      </c>
      <c r="R4" s="72" t="s">
        <v>207</v>
      </c>
      <c r="S4" s="72" t="s">
        <v>76</v>
      </c>
      <c r="T4" s="77">
        <v>214160005</v>
      </c>
      <c r="U4" s="77">
        <v>659512875</v>
      </c>
      <c r="W4" s="60" t="s">
        <v>63</v>
      </c>
      <c r="X4" s="60" t="s">
        <v>90</v>
      </c>
      <c r="Y4" s="60" t="s">
        <v>94</v>
      </c>
      <c r="Z4" s="60" t="s">
        <v>174</v>
      </c>
      <c r="AA4" s="60" t="s">
        <v>175</v>
      </c>
      <c r="AB4" s="60">
        <v>50000</v>
      </c>
      <c r="AC4" s="60" t="s">
        <v>176</v>
      </c>
      <c r="AD4" s="60" t="s">
        <v>177</v>
      </c>
      <c r="AE4" s="60" t="s">
        <v>107</v>
      </c>
      <c r="AF4" s="60" t="s">
        <v>178</v>
      </c>
      <c r="AG4" s="60" t="s">
        <v>1982</v>
      </c>
      <c r="AH4" s="60">
        <v>27100</v>
      </c>
      <c r="AI4" s="60" t="s">
        <v>99</v>
      </c>
      <c r="AJ4" s="58"/>
      <c r="AM4" s="72" t="s">
        <v>111</v>
      </c>
      <c r="AN4" s="72" t="s">
        <v>134</v>
      </c>
      <c r="AO4" s="72" t="s">
        <v>121</v>
      </c>
      <c r="AP4" s="72" t="s">
        <v>135</v>
      </c>
      <c r="AQ4" s="72" t="s">
        <v>136</v>
      </c>
      <c r="AR4" s="78">
        <v>75008</v>
      </c>
      <c r="AS4" s="72" t="s">
        <v>120</v>
      </c>
      <c r="BG4" s="72" t="str">
        <f t="shared" si="0"/>
        <v>NRO-06-003 BLAUSASC</v>
      </c>
      <c r="BH4" s="72" t="s">
        <v>272</v>
      </c>
      <c r="BI4" s="72" t="s">
        <v>278</v>
      </c>
      <c r="BJ4" s="72" t="s">
        <v>279</v>
      </c>
      <c r="BK4" s="75">
        <v>42805</v>
      </c>
      <c r="BL4" s="75">
        <v>43480</v>
      </c>
      <c r="BM4" s="72">
        <v>5</v>
      </c>
      <c r="BO4" s="72" t="s">
        <v>280</v>
      </c>
      <c r="BP4" s="72">
        <v>6440</v>
      </c>
      <c r="BQ4" s="72">
        <v>6019</v>
      </c>
      <c r="BR4" s="72" t="s">
        <v>281</v>
      </c>
    </row>
    <row r="5" spans="1:70" x14ac:dyDescent="0.2">
      <c r="C5" s="67" t="s">
        <v>146</v>
      </c>
      <c r="D5" s="19" t="s">
        <v>52</v>
      </c>
      <c r="K5" s="76"/>
      <c r="L5" s="67" t="s">
        <v>200</v>
      </c>
      <c r="O5" s="73"/>
      <c r="P5" s="72" t="s">
        <v>74</v>
      </c>
      <c r="Q5" s="72" t="s">
        <v>83</v>
      </c>
      <c r="R5" s="72" t="s">
        <v>207</v>
      </c>
      <c r="S5" s="72" t="s">
        <v>77</v>
      </c>
      <c r="T5" s="77">
        <v>290767761</v>
      </c>
      <c r="U5" s="77">
        <v>665845353</v>
      </c>
      <c r="W5" s="61" t="s">
        <v>183</v>
      </c>
      <c r="X5" s="61" t="s">
        <v>92</v>
      </c>
      <c r="Y5" s="61" t="s">
        <v>94</v>
      </c>
      <c r="Z5" s="61" t="s">
        <v>184</v>
      </c>
      <c r="AA5" s="61" t="s">
        <v>185</v>
      </c>
      <c r="AB5" s="61">
        <v>56450</v>
      </c>
      <c r="AC5" s="61" t="s">
        <v>186</v>
      </c>
      <c r="AD5" s="61" t="s">
        <v>177</v>
      </c>
      <c r="AE5" s="61" t="s">
        <v>107</v>
      </c>
      <c r="AF5" s="61" t="s">
        <v>178</v>
      </c>
      <c r="AG5" s="61" t="s">
        <v>1982</v>
      </c>
      <c r="AH5" s="61">
        <v>27100</v>
      </c>
      <c r="AI5" s="61" t="s">
        <v>99</v>
      </c>
      <c r="AJ5" s="58"/>
      <c r="AM5" s="72" t="s">
        <v>249</v>
      </c>
      <c r="AN5" s="72" t="s">
        <v>117</v>
      </c>
      <c r="AO5" s="72" t="s">
        <v>121</v>
      </c>
      <c r="AP5" s="72" t="s">
        <v>118</v>
      </c>
      <c r="AQ5" s="72" t="s">
        <v>119</v>
      </c>
      <c r="AR5" s="78">
        <v>75116</v>
      </c>
      <c r="AS5" s="72" t="s">
        <v>120</v>
      </c>
      <c r="BG5" s="72" t="str">
        <f t="shared" si="0"/>
        <v>NRO-06-004 BOUYON</v>
      </c>
      <c r="BH5" s="72" t="s">
        <v>272</v>
      </c>
      <c r="BI5" s="72" t="s">
        <v>282</v>
      </c>
      <c r="BJ5" s="72" t="s">
        <v>279</v>
      </c>
      <c r="BK5" s="75">
        <v>44011</v>
      </c>
      <c r="BL5" s="75">
        <v>43646</v>
      </c>
      <c r="BO5" s="72" t="s">
        <v>283</v>
      </c>
      <c r="BP5" s="72">
        <v>6510</v>
      </c>
      <c r="BQ5" s="72">
        <v>6022</v>
      </c>
      <c r="BR5" s="72" t="s">
        <v>284</v>
      </c>
    </row>
    <row r="6" spans="1:70" x14ac:dyDescent="0.2">
      <c r="C6" s="67" t="s">
        <v>116</v>
      </c>
      <c r="D6" s="19" t="s">
        <v>147</v>
      </c>
      <c r="K6" s="76"/>
      <c r="M6" s="73"/>
      <c r="O6" s="73"/>
      <c r="P6" s="72" t="s">
        <v>73</v>
      </c>
      <c r="Q6" s="72" t="s">
        <v>83</v>
      </c>
      <c r="R6" s="72" t="s">
        <v>207</v>
      </c>
      <c r="S6" s="72" t="s">
        <v>192</v>
      </c>
      <c r="T6" s="77"/>
      <c r="U6" s="77">
        <v>665898997</v>
      </c>
      <c r="W6" s="60" t="s">
        <v>187</v>
      </c>
      <c r="X6" s="60" t="s">
        <v>188</v>
      </c>
      <c r="Y6" s="60" t="s">
        <v>94</v>
      </c>
      <c r="Z6" s="60" t="s">
        <v>189</v>
      </c>
      <c r="AA6" s="60" t="s">
        <v>2030</v>
      </c>
      <c r="AB6" s="60">
        <v>51370</v>
      </c>
      <c r="AC6" s="60" t="s">
        <v>2031</v>
      </c>
      <c r="AD6" s="60" t="s">
        <v>83</v>
      </c>
      <c r="AE6" s="60" t="s">
        <v>190</v>
      </c>
      <c r="AF6" s="60" t="s">
        <v>191</v>
      </c>
      <c r="AG6" s="60" t="str">
        <f>AA6</f>
        <v>Allée Jean Marie Amelin</v>
      </c>
      <c r="AH6" s="60">
        <f t="shared" ref="AH6:AI6" si="1">AB6</f>
        <v>51370</v>
      </c>
      <c r="AI6" s="60" t="str">
        <f t="shared" si="1"/>
        <v>Champigny</v>
      </c>
      <c r="AJ6" s="58"/>
      <c r="AM6" s="72" t="s">
        <v>113</v>
      </c>
      <c r="AN6" s="72" t="s">
        <v>113</v>
      </c>
      <c r="AO6" s="72" t="s">
        <v>107</v>
      </c>
      <c r="AP6" s="72" t="s">
        <v>125</v>
      </c>
      <c r="AQ6" s="72" t="s">
        <v>126</v>
      </c>
      <c r="AR6" s="78">
        <v>13016</v>
      </c>
      <c r="AS6" s="72" t="s">
        <v>127</v>
      </c>
      <c r="BG6" s="72" t="str">
        <f t="shared" si="0"/>
        <v>NRO-06-005 BREIL SUR ROYA</v>
      </c>
      <c r="BH6" s="72" t="s">
        <v>272</v>
      </c>
      <c r="BI6" s="72" t="s">
        <v>285</v>
      </c>
      <c r="BJ6" s="72" t="s">
        <v>279</v>
      </c>
      <c r="BK6" s="75">
        <v>43584</v>
      </c>
      <c r="BL6" s="75">
        <v>43557</v>
      </c>
      <c r="BO6" s="72" t="s">
        <v>286</v>
      </c>
      <c r="BP6" s="72">
        <v>6540</v>
      </c>
      <c r="BQ6" s="72">
        <v>6023</v>
      </c>
      <c r="BR6" s="72" t="s">
        <v>287</v>
      </c>
    </row>
    <row r="7" spans="1:70" x14ac:dyDescent="0.2">
      <c r="C7" s="67" t="s">
        <v>57</v>
      </c>
      <c r="D7" s="19" t="s">
        <v>53</v>
      </c>
      <c r="K7" s="76"/>
      <c r="M7" s="73"/>
      <c r="O7" s="73"/>
      <c r="P7" s="72" t="s">
        <v>208</v>
      </c>
      <c r="Q7" s="72" t="s">
        <v>83</v>
      </c>
      <c r="R7" s="72" t="s">
        <v>207</v>
      </c>
      <c r="S7" s="72" t="s">
        <v>209</v>
      </c>
      <c r="T7" s="77"/>
      <c r="U7" s="77" t="s">
        <v>210</v>
      </c>
      <c r="W7" s="60" t="s">
        <v>64</v>
      </c>
      <c r="X7" s="60" t="s">
        <v>91</v>
      </c>
      <c r="Y7" s="60" t="s">
        <v>94</v>
      </c>
      <c r="Z7" s="60" t="s">
        <v>179</v>
      </c>
      <c r="AA7" s="60" t="s">
        <v>1987</v>
      </c>
      <c r="AB7" s="72">
        <v>27100</v>
      </c>
      <c r="AC7" s="72" t="s">
        <v>1988</v>
      </c>
      <c r="AD7" s="60" t="s">
        <v>88</v>
      </c>
      <c r="AE7" s="60" t="s">
        <v>107</v>
      </c>
      <c r="AF7" s="60" t="s">
        <v>173</v>
      </c>
      <c r="AG7" s="60" t="s">
        <v>1982</v>
      </c>
      <c r="AH7" s="60">
        <v>27100</v>
      </c>
      <c r="AI7" s="60" t="s">
        <v>99</v>
      </c>
      <c r="AJ7" s="58"/>
      <c r="AM7" s="72" t="s">
        <v>115</v>
      </c>
      <c r="AN7" s="72" t="s">
        <v>115</v>
      </c>
      <c r="AO7" s="72" t="s">
        <v>107</v>
      </c>
      <c r="AP7" s="72" t="s">
        <v>131</v>
      </c>
      <c r="AQ7" s="72" t="s">
        <v>132</v>
      </c>
      <c r="AR7" s="78">
        <v>25480</v>
      </c>
      <c r="AS7" s="72" t="s">
        <v>133</v>
      </c>
      <c r="BG7" s="72" t="str">
        <f t="shared" si="0"/>
        <v>NRO-06-006 ST CEZAIRE SUR SIAGNE</v>
      </c>
      <c r="BH7" s="72" t="s">
        <v>272</v>
      </c>
      <c r="BI7" s="72" t="s">
        <v>288</v>
      </c>
      <c r="BJ7" s="72" t="s">
        <v>279</v>
      </c>
      <c r="BK7" s="75">
        <v>42937</v>
      </c>
      <c r="BL7" s="75">
        <v>42937</v>
      </c>
      <c r="BO7" s="72" t="s">
        <v>289</v>
      </c>
      <c r="BP7" s="72">
        <v>6530</v>
      </c>
      <c r="BQ7" s="72">
        <v>6118</v>
      </c>
      <c r="BR7" s="72" t="s">
        <v>290</v>
      </c>
    </row>
    <row r="8" spans="1:70" x14ac:dyDescent="0.2">
      <c r="C8" s="67" t="s">
        <v>58</v>
      </c>
      <c r="D8" s="19" t="s">
        <v>54</v>
      </c>
      <c r="E8" s="79"/>
      <c r="F8" s="79"/>
      <c r="K8" s="76"/>
      <c r="M8" s="73"/>
      <c r="O8" s="73"/>
      <c r="P8" s="72" t="s">
        <v>165</v>
      </c>
      <c r="Q8" s="72" t="s">
        <v>83</v>
      </c>
      <c r="R8" s="72" t="s">
        <v>207</v>
      </c>
      <c r="S8" s="72" t="s">
        <v>156</v>
      </c>
      <c r="T8" s="77">
        <v>628094370</v>
      </c>
      <c r="U8" s="77">
        <v>628094370</v>
      </c>
      <c r="W8" s="60" t="s">
        <v>66</v>
      </c>
      <c r="X8" s="60" t="s">
        <v>66</v>
      </c>
      <c r="Y8" s="60" t="s">
        <v>94</v>
      </c>
      <c r="Z8" s="60" t="s">
        <v>181</v>
      </c>
      <c r="AA8" s="60" t="s">
        <v>2029</v>
      </c>
      <c r="AB8" s="60">
        <v>67960</v>
      </c>
      <c r="AC8" s="60" t="s">
        <v>182</v>
      </c>
      <c r="AD8" s="60" t="s">
        <v>83</v>
      </c>
      <c r="AE8" s="60" t="s">
        <v>211</v>
      </c>
      <c r="AF8" s="60" t="s">
        <v>191</v>
      </c>
      <c r="AG8" s="60" t="s">
        <v>2029</v>
      </c>
      <c r="AH8" s="60">
        <v>67960</v>
      </c>
      <c r="AI8" s="60" t="s">
        <v>182</v>
      </c>
      <c r="AJ8" s="58"/>
      <c r="AM8" s="72" t="s">
        <v>112</v>
      </c>
      <c r="AN8" s="72" t="s">
        <v>112</v>
      </c>
      <c r="AO8" s="72" t="s">
        <v>107</v>
      </c>
      <c r="AP8" s="72" t="s">
        <v>122</v>
      </c>
      <c r="AQ8" s="72" t="s">
        <v>250</v>
      </c>
      <c r="AR8" s="78">
        <v>77420</v>
      </c>
      <c r="AS8" s="72" t="s">
        <v>123</v>
      </c>
      <c r="BG8" s="72" t="str">
        <f t="shared" si="0"/>
        <v>NRO-06-007 CONTES</v>
      </c>
      <c r="BH8" s="72" t="s">
        <v>272</v>
      </c>
      <c r="BI8" s="72" t="s">
        <v>291</v>
      </c>
      <c r="BJ8" s="72" t="s">
        <v>292</v>
      </c>
      <c r="BK8" s="75">
        <v>43189</v>
      </c>
      <c r="BL8" s="75">
        <v>43189</v>
      </c>
      <c r="BM8" s="72">
        <v>540</v>
      </c>
      <c r="BO8" s="72" t="s">
        <v>293</v>
      </c>
      <c r="BP8" s="72">
        <v>6390</v>
      </c>
      <c r="BQ8" s="72">
        <v>6048</v>
      </c>
      <c r="BR8" s="72" t="s">
        <v>294</v>
      </c>
    </row>
    <row r="9" spans="1:70" x14ac:dyDescent="0.2">
      <c r="C9" s="79" t="s">
        <v>100</v>
      </c>
      <c r="D9" s="19" t="s">
        <v>148</v>
      </c>
      <c r="E9" s="79"/>
      <c r="F9" s="79"/>
      <c r="K9" s="76"/>
      <c r="M9" s="73"/>
      <c r="O9" s="73"/>
      <c r="P9" s="72" t="s">
        <v>1989</v>
      </c>
      <c r="Q9" s="72" t="s">
        <v>83</v>
      </c>
      <c r="R9" s="72" t="s">
        <v>207</v>
      </c>
      <c r="S9" s="72" t="s">
        <v>1990</v>
      </c>
      <c r="T9" s="77"/>
      <c r="U9" s="77">
        <v>756126993</v>
      </c>
      <c r="W9" s="60" t="s">
        <v>1991</v>
      </c>
      <c r="X9" s="60" t="s">
        <v>1991</v>
      </c>
      <c r="Y9" s="60" t="s">
        <v>94</v>
      </c>
      <c r="Z9" s="60" t="s">
        <v>1992</v>
      </c>
      <c r="AA9" s="60" t="s">
        <v>1987</v>
      </c>
      <c r="AB9" s="72">
        <v>27100</v>
      </c>
      <c r="AC9" s="72" t="s">
        <v>1988</v>
      </c>
      <c r="AD9" s="60"/>
      <c r="AE9" s="60"/>
      <c r="AF9" s="60"/>
      <c r="AG9" s="60"/>
      <c r="AH9" s="60"/>
      <c r="AI9" s="60"/>
      <c r="AJ9" s="58"/>
      <c r="AM9" s="72" t="s">
        <v>114</v>
      </c>
      <c r="AN9" s="72" t="s">
        <v>114</v>
      </c>
      <c r="AO9" s="72" t="s">
        <v>121</v>
      </c>
      <c r="AP9" s="72" t="s">
        <v>128</v>
      </c>
      <c r="AQ9" s="72" t="s">
        <v>129</v>
      </c>
      <c r="AR9" s="78">
        <v>92110</v>
      </c>
      <c r="AS9" s="72" t="s">
        <v>130</v>
      </c>
      <c r="BG9" s="72" t="str">
        <f t="shared" si="0"/>
        <v>NRO-06-008 TENDE</v>
      </c>
      <c r="BH9" s="72" t="s">
        <v>272</v>
      </c>
      <c r="BI9" s="72" t="s">
        <v>295</v>
      </c>
      <c r="BJ9" s="72" t="s">
        <v>292</v>
      </c>
      <c r="BK9" s="75">
        <v>43579</v>
      </c>
      <c r="BL9" s="75">
        <v>43579</v>
      </c>
      <c r="BO9" s="72" t="s">
        <v>296</v>
      </c>
      <c r="BP9" s="72">
        <v>6430</v>
      </c>
      <c r="BQ9" s="72">
        <v>6163</v>
      </c>
      <c r="BR9" s="72" t="s">
        <v>297</v>
      </c>
    </row>
    <row r="10" spans="1:70" x14ac:dyDescent="0.2">
      <c r="C10" s="79" t="s">
        <v>149</v>
      </c>
      <c r="D10" s="19" t="s">
        <v>150</v>
      </c>
      <c r="E10" s="79"/>
      <c r="F10" s="79"/>
      <c r="P10" s="72" t="s">
        <v>72</v>
      </c>
      <c r="Q10" s="72" t="s">
        <v>83</v>
      </c>
      <c r="R10" s="72" t="s">
        <v>207</v>
      </c>
      <c r="S10" s="72" t="s">
        <v>193</v>
      </c>
      <c r="T10" s="77"/>
      <c r="U10" s="77">
        <v>665845451</v>
      </c>
      <c r="W10" s="60" t="s">
        <v>187</v>
      </c>
      <c r="X10" s="60" t="s">
        <v>188</v>
      </c>
      <c r="Y10" s="60" t="s">
        <v>94</v>
      </c>
      <c r="Z10" s="60" t="s">
        <v>189</v>
      </c>
      <c r="AA10" s="60" t="s">
        <v>2030</v>
      </c>
      <c r="AB10" s="60">
        <v>51370</v>
      </c>
      <c r="AC10" s="60" t="s">
        <v>2031</v>
      </c>
      <c r="AD10" s="60" t="s">
        <v>83</v>
      </c>
      <c r="AE10" s="60" t="s">
        <v>190</v>
      </c>
      <c r="AF10" s="60" t="s">
        <v>191</v>
      </c>
      <c r="AG10" s="60" t="str">
        <f>AA10</f>
        <v>Allée Jean Marie Amelin</v>
      </c>
      <c r="AH10" s="60">
        <f t="shared" ref="AH10:AI10" si="2">AB10</f>
        <v>51370</v>
      </c>
      <c r="AI10" s="60" t="str">
        <f t="shared" si="2"/>
        <v>Champigny</v>
      </c>
      <c r="AJ10" s="58"/>
      <c r="AM10" s="72" t="s">
        <v>251</v>
      </c>
      <c r="AN10" s="72" t="s">
        <v>137</v>
      </c>
      <c r="AO10" s="72" t="s">
        <v>107</v>
      </c>
      <c r="AP10" s="72" t="s">
        <v>138</v>
      </c>
      <c r="AQ10" s="72" t="s">
        <v>139</v>
      </c>
      <c r="AR10" s="78">
        <v>75002</v>
      </c>
      <c r="AS10" s="72" t="s">
        <v>120</v>
      </c>
      <c r="BG10" s="72" t="str">
        <f t="shared" si="0"/>
        <v>NRO-06-009 L ESCARENE</v>
      </c>
      <c r="BH10" s="72" t="s">
        <v>272</v>
      </c>
      <c r="BI10" s="72" t="s">
        <v>298</v>
      </c>
      <c r="BJ10" s="72" t="s">
        <v>279</v>
      </c>
      <c r="BK10" s="75">
        <v>42942</v>
      </c>
      <c r="BL10" s="75">
        <v>42942</v>
      </c>
      <c r="BM10" s="72">
        <v>2</v>
      </c>
      <c r="BO10" s="72" t="s">
        <v>299</v>
      </c>
      <c r="BP10" s="72">
        <v>6440</v>
      </c>
      <c r="BQ10" s="72">
        <v>6057</v>
      </c>
      <c r="BR10" s="72" t="s">
        <v>300</v>
      </c>
    </row>
    <row r="11" spans="1:70" x14ac:dyDescent="0.2">
      <c r="C11" s="79" t="s">
        <v>151</v>
      </c>
      <c r="D11" s="19" t="s">
        <v>152</v>
      </c>
      <c r="E11" s="79"/>
      <c r="F11" s="79"/>
      <c r="P11" s="72" t="s">
        <v>1986</v>
      </c>
      <c r="Q11" s="72" t="s">
        <v>83</v>
      </c>
      <c r="R11" s="72" t="s">
        <v>207</v>
      </c>
      <c r="S11" s="72" t="s">
        <v>212</v>
      </c>
      <c r="T11" s="77" t="s">
        <v>213</v>
      </c>
      <c r="U11" s="77">
        <v>664740469</v>
      </c>
      <c r="W11" s="60" t="s">
        <v>214</v>
      </c>
      <c r="X11" s="60" t="s">
        <v>215</v>
      </c>
      <c r="Y11" s="60" t="s">
        <v>94</v>
      </c>
      <c r="Z11" s="60" t="s">
        <v>216</v>
      </c>
      <c r="AA11" s="60" t="s">
        <v>217</v>
      </c>
      <c r="AB11" s="60">
        <v>11000</v>
      </c>
      <c r="AC11" s="60" t="s">
        <v>218</v>
      </c>
      <c r="AD11" s="60" t="s">
        <v>88</v>
      </c>
      <c r="AE11" s="60" t="s">
        <v>107</v>
      </c>
      <c r="AF11" s="60" t="s">
        <v>173</v>
      </c>
      <c r="AG11" s="60" t="s">
        <v>1982</v>
      </c>
      <c r="AH11" s="60">
        <v>27100</v>
      </c>
      <c r="AI11" s="60" t="s">
        <v>99</v>
      </c>
      <c r="AJ11" s="58"/>
      <c r="AM11" s="72" t="s">
        <v>252</v>
      </c>
      <c r="AN11" s="72" t="s">
        <v>252</v>
      </c>
      <c r="AO11" s="72" t="s">
        <v>107</v>
      </c>
      <c r="AP11" s="72" t="s">
        <v>253</v>
      </c>
      <c r="AQ11" s="72" t="s">
        <v>254</v>
      </c>
      <c r="AR11" s="78">
        <v>31670</v>
      </c>
      <c r="AS11" s="72" t="s">
        <v>255</v>
      </c>
      <c r="BG11" s="72" t="str">
        <f t="shared" si="0"/>
        <v>NRO-06-010 ST ETIENNE DE TINEE</v>
      </c>
      <c r="BH11" s="72" t="s">
        <v>272</v>
      </c>
      <c r="BI11" s="72" t="s">
        <v>301</v>
      </c>
      <c r="BJ11" s="72" t="s">
        <v>279</v>
      </c>
      <c r="BK11" s="75">
        <v>43753</v>
      </c>
      <c r="BL11" s="75">
        <v>43709</v>
      </c>
      <c r="BM11" s="72">
        <v>19</v>
      </c>
      <c r="BO11" s="72" t="s">
        <v>302</v>
      </c>
      <c r="BP11" s="72">
        <v>6660</v>
      </c>
      <c r="BQ11" s="72">
        <v>6120</v>
      </c>
      <c r="BR11" s="72" t="s">
        <v>303</v>
      </c>
    </row>
    <row r="12" spans="1:70" x14ac:dyDescent="0.2">
      <c r="C12" s="67" t="s">
        <v>194</v>
      </c>
      <c r="D12" s="67" t="s">
        <v>195</v>
      </c>
      <c r="E12" s="79"/>
      <c r="F12" s="79"/>
      <c r="P12" s="72" t="s">
        <v>219</v>
      </c>
      <c r="Q12" s="72" t="s">
        <v>83</v>
      </c>
      <c r="R12" s="72" t="s">
        <v>207</v>
      </c>
      <c r="S12" s="72" t="s">
        <v>220</v>
      </c>
      <c r="T12" s="77">
        <v>970020761</v>
      </c>
      <c r="U12" s="77" t="s">
        <v>221</v>
      </c>
      <c r="W12" s="60" t="s">
        <v>62</v>
      </c>
      <c r="X12" s="60" t="s">
        <v>89</v>
      </c>
      <c r="Y12" s="60" t="s">
        <v>94</v>
      </c>
      <c r="Z12" s="60" t="s">
        <v>171</v>
      </c>
      <c r="AA12" s="60" t="s">
        <v>172</v>
      </c>
      <c r="AB12" s="60">
        <v>25000</v>
      </c>
      <c r="AC12" s="60" t="s">
        <v>100</v>
      </c>
      <c r="AD12" s="60" t="s">
        <v>88</v>
      </c>
      <c r="AE12" s="60" t="s">
        <v>107</v>
      </c>
      <c r="AF12" s="60" t="s">
        <v>173</v>
      </c>
      <c r="AG12" s="60" t="s">
        <v>1982</v>
      </c>
      <c r="AH12" s="60">
        <v>27100</v>
      </c>
      <c r="AI12" s="60" t="s">
        <v>99</v>
      </c>
      <c r="AJ12" s="58"/>
      <c r="AM12" s="72" t="s">
        <v>256</v>
      </c>
      <c r="AN12" s="72" t="s">
        <v>257</v>
      </c>
      <c r="AO12" s="72" t="s">
        <v>107</v>
      </c>
      <c r="AP12" s="72" t="s">
        <v>258</v>
      </c>
      <c r="AQ12" s="72" t="s">
        <v>259</v>
      </c>
      <c r="AR12" s="80">
        <v>27100</v>
      </c>
      <c r="AS12" s="72" t="s">
        <v>99</v>
      </c>
      <c r="BG12" s="72" t="str">
        <f t="shared" si="0"/>
        <v>NRO-06-011 GREOLIERES</v>
      </c>
      <c r="BH12" s="72" t="s">
        <v>272</v>
      </c>
      <c r="BI12" s="72" t="s">
        <v>304</v>
      </c>
      <c r="BJ12" s="72" t="s">
        <v>274</v>
      </c>
      <c r="BL12" s="75">
        <v>43749</v>
      </c>
      <c r="BP12" s="72">
        <v>6620</v>
      </c>
      <c r="BQ12" s="72">
        <v>6070</v>
      </c>
      <c r="BR12" s="72" t="s">
        <v>305</v>
      </c>
    </row>
    <row r="13" spans="1:70" x14ac:dyDescent="0.2">
      <c r="C13" s="79" t="s">
        <v>196</v>
      </c>
      <c r="D13" s="19" t="s">
        <v>197</v>
      </c>
      <c r="E13" s="79"/>
      <c r="F13" s="79"/>
      <c r="P13" s="72" t="s">
        <v>1993</v>
      </c>
      <c r="Q13" s="72" t="s">
        <v>83</v>
      </c>
      <c r="R13" s="72" t="s">
        <v>207</v>
      </c>
      <c r="S13" s="72" t="s">
        <v>1994</v>
      </c>
      <c r="T13" s="77"/>
      <c r="U13" s="77">
        <v>756126994</v>
      </c>
      <c r="W13" s="60" t="s">
        <v>222</v>
      </c>
      <c r="X13" s="81" t="s">
        <v>222</v>
      </c>
      <c r="Y13" s="60" t="s">
        <v>94</v>
      </c>
      <c r="Z13" s="60" t="s">
        <v>223</v>
      </c>
      <c r="AA13" s="60" t="s">
        <v>224</v>
      </c>
      <c r="AB13" s="60">
        <v>66100</v>
      </c>
      <c r="AC13" s="60" t="s">
        <v>225</v>
      </c>
      <c r="AD13" s="60" t="s">
        <v>88</v>
      </c>
      <c r="AE13" s="60" t="s">
        <v>107</v>
      </c>
      <c r="AF13" s="60" t="s">
        <v>173</v>
      </c>
      <c r="AG13" s="60" t="s">
        <v>1982</v>
      </c>
      <c r="AH13" s="60">
        <v>27100</v>
      </c>
      <c r="AI13" s="60" t="s">
        <v>99</v>
      </c>
      <c r="AJ13" s="58"/>
      <c r="AM13" s="67" t="s">
        <v>2028</v>
      </c>
      <c r="BG13" s="72" t="str">
        <f t="shared" si="0"/>
        <v>NRO-06-012 VILLENEUVE D ENTRAUNES</v>
      </c>
      <c r="BH13" s="72" t="s">
        <v>272</v>
      </c>
      <c r="BI13" s="72" t="s">
        <v>306</v>
      </c>
      <c r="BJ13" s="72" t="s">
        <v>274</v>
      </c>
      <c r="BL13" s="75">
        <v>43749</v>
      </c>
      <c r="BP13" s="72">
        <v>6470</v>
      </c>
      <c r="BQ13" s="72">
        <v>6160</v>
      </c>
      <c r="BR13" s="72" t="s">
        <v>307</v>
      </c>
    </row>
    <row r="14" spans="1:70" x14ac:dyDescent="0.2">
      <c r="C14" s="79" t="s">
        <v>101</v>
      </c>
      <c r="D14" s="19" t="s">
        <v>153</v>
      </c>
      <c r="P14" s="72" t="s">
        <v>226</v>
      </c>
      <c r="Q14" s="72" t="s">
        <v>83</v>
      </c>
      <c r="R14" s="72" t="s">
        <v>206</v>
      </c>
      <c r="S14" s="72" t="s">
        <v>227</v>
      </c>
      <c r="T14" s="77"/>
      <c r="U14" s="77" t="s">
        <v>228</v>
      </c>
      <c r="W14" s="60" t="s">
        <v>65</v>
      </c>
      <c r="X14" s="60" t="s">
        <v>65</v>
      </c>
      <c r="Y14" s="60" t="s">
        <v>94</v>
      </c>
      <c r="Z14" s="60" t="s">
        <v>180</v>
      </c>
      <c r="AA14" s="60" t="s">
        <v>1987</v>
      </c>
      <c r="AB14" s="72">
        <v>27100</v>
      </c>
      <c r="AC14" s="72" t="s">
        <v>1988</v>
      </c>
      <c r="AD14" s="60" t="s">
        <v>177</v>
      </c>
      <c r="AE14" s="60" t="s">
        <v>107</v>
      </c>
      <c r="AF14" s="60" t="s">
        <v>178</v>
      </c>
      <c r="AG14" s="60" t="s">
        <v>1982</v>
      </c>
      <c r="AH14" s="60">
        <v>27100</v>
      </c>
      <c r="AI14" s="60" t="s">
        <v>99</v>
      </c>
      <c r="AJ14" s="58"/>
      <c r="AQ14" s="18"/>
      <c r="AS14" s="18"/>
      <c r="BG14" s="72" t="str">
        <f t="shared" si="0"/>
        <v>NRO-06-013 LUCERAM</v>
      </c>
      <c r="BH14" s="72" t="s">
        <v>272</v>
      </c>
      <c r="BI14" s="72" t="s">
        <v>308</v>
      </c>
      <c r="BJ14" s="72" t="s">
        <v>279</v>
      </c>
      <c r="BK14" s="75">
        <v>42906</v>
      </c>
      <c r="BL14" s="75">
        <v>42906</v>
      </c>
      <c r="BO14" s="72" t="s">
        <v>309</v>
      </c>
      <c r="BP14" s="72">
        <v>6440</v>
      </c>
      <c r="BQ14" s="72">
        <v>6077</v>
      </c>
      <c r="BR14" s="72" t="s">
        <v>310</v>
      </c>
    </row>
    <row r="15" spans="1:70" x14ac:dyDescent="0.2">
      <c r="C15" s="79" t="s">
        <v>154</v>
      </c>
      <c r="D15" s="19" t="s">
        <v>155</v>
      </c>
      <c r="P15" s="72" t="s">
        <v>233</v>
      </c>
      <c r="Q15" s="72" t="s">
        <v>83</v>
      </c>
      <c r="R15" s="72" t="s">
        <v>207</v>
      </c>
      <c r="S15" s="72" t="s">
        <v>234</v>
      </c>
      <c r="U15" s="77" t="s">
        <v>235</v>
      </c>
      <c r="W15" s="60" t="s">
        <v>236</v>
      </c>
      <c r="X15" s="60" t="s">
        <v>236</v>
      </c>
      <c r="Y15" s="60" t="s">
        <v>94</v>
      </c>
      <c r="Z15" s="60" t="s">
        <v>237</v>
      </c>
      <c r="AA15" s="60" t="s">
        <v>238</v>
      </c>
      <c r="AB15" s="60">
        <v>31100</v>
      </c>
      <c r="AC15" s="60" t="s">
        <v>124</v>
      </c>
      <c r="AD15" s="60" t="s">
        <v>83</v>
      </c>
      <c r="AE15" s="60" t="s">
        <v>239</v>
      </c>
      <c r="AF15" s="60" t="s">
        <v>237</v>
      </c>
      <c r="AG15" s="60" t="s">
        <v>238</v>
      </c>
      <c r="AH15" s="60">
        <v>31100</v>
      </c>
      <c r="AI15" s="60" t="s">
        <v>124</v>
      </c>
      <c r="BG15" s="72" t="str">
        <f t="shared" si="0"/>
        <v>NRO-06-014 ST MARTIN VESUBIE</v>
      </c>
      <c r="BH15" s="72" t="s">
        <v>272</v>
      </c>
      <c r="BI15" s="72" t="s">
        <v>311</v>
      </c>
      <c r="BJ15" s="72" t="s">
        <v>279</v>
      </c>
      <c r="BK15" s="75">
        <v>43209</v>
      </c>
      <c r="BL15" s="75">
        <v>43209</v>
      </c>
      <c r="BO15" s="72" t="s">
        <v>312</v>
      </c>
      <c r="BP15" s="72">
        <v>6450</v>
      </c>
      <c r="BQ15" s="72">
        <v>6127</v>
      </c>
      <c r="BR15" s="72" t="s">
        <v>313</v>
      </c>
    </row>
    <row r="16" spans="1:70" x14ac:dyDescent="0.2">
      <c r="C16" s="79" t="s">
        <v>157</v>
      </c>
      <c r="D16" s="19" t="s">
        <v>158</v>
      </c>
      <c r="P16" s="72" t="s">
        <v>140</v>
      </c>
      <c r="Q16" s="72" t="s">
        <v>83</v>
      </c>
      <c r="R16" s="72" t="s">
        <v>229</v>
      </c>
      <c r="S16" s="72" t="s">
        <v>80</v>
      </c>
      <c r="T16" s="77">
        <v>276463119</v>
      </c>
      <c r="U16" s="77">
        <v>665471510</v>
      </c>
      <c r="BG16" s="72" t="str">
        <f t="shared" si="0"/>
        <v>NRO-06-015 ST PIERRE</v>
      </c>
      <c r="BH16" s="72" t="s">
        <v>272</v>
      </c>
      <c r="BI16" s="72" t="s">
        <v>314</v>
      </c>
      <c r="BJ16" s="72" t="s">
        <v>274</v>
      </c>
      <c r="BL16" s="75">
        <v>43749</v>
      </c>
      <c r="BP16" s="72">
        <v>6260</v>
      </c>
      <c r="BQ16" s="72">
        <v>4194</v>
      </c>
      <c r="BR16" s="72" t="s">
        <v>315</v>
      </c>
    </row>
    <row r="17" spans="3:70" x14ac:dyDescent="0.2">
      <c r="C17" s="79" t="s">
        <v>159</v>
      </c>
      <c r="D17" s="19" t="s">
        <v>160</v>
      </c>
      <c r="P17" s="72" t="s">
        <v>230</v>
      </c>
      <c r="Q17" s="72" t="s">
        <v>83</v>
      </c>
      <c r="R17" s="72" t="s">
        <v>229</v>
      </c>
      <c r="S17" s="72" t="s">
        <v>231</v>
      </c>
      <c r="U17" s="72" t="s">
        <v>232</v>
      </c>
      <c r="AQ17" s="18"/>
      <c r="AS17" s="18"/>
      <c r="BG17" s="72" t="str">
        <f t="shared" si="0"/>
        <v>NRO-06-016 PEYMEINADE</v>
      </c>
      <c r="BH17" s="72" t="s">
        <v>272</v>
      </c>
      <c r="BI17" s="72" t="s">
        <v>316</v>
      </c>
      <c r="BJ17" s="72" t="s">
        <v>279</v>
      </c>
      <c r="BK17" s="75">
        <v>43081</v>
      </c>
      <c r="BL17" s="75">
        <v>43081</v>
      </c>
      <c r="BM17" s="72">
        <v>6</v>
      </c>
      <c r="BO17" s="72" t="s">
        <v>317</v>
      </c>
      <c r="BP17" s="72">
        <v>6530</v>
      </c>
      <c r="BQ17" s="72">
        <v>6095</v>
      </c>
      <c r="BR17" s="72" t="s">
        <v>318</v>
      </c>
    </row>
    <row r="18" spans="3:70" x14ac:dyDescent="0.2">
      <c r="C18" s="79" t="s">
        <v>161</v>
      </c>
      <c r="D18" s="19" t="s">
        <v>162</v>
      </c>
      <c r="P18" s="72" t="s">
        <v>1983</v>
      </c>
      <c r="Q18" s="72" t="s">
        <v>1984</v>
      </c>
      <c r="R18" s="72" t="s">
        <v>207</v>
      </c>
      <c r="S18" s="72" t="s">
        <v>1985</v>
      </c>
      <c r="T18" s="77"/>
      <c r="U18" s="77">
        <v>672898188</v>
      </c>
      <c r="W18" s="60" t="s">
        <v>240</v>
      </c>
      <c r="X18" s="60" t="s">
        <v>240</v>
      </c>
      <c r="Y18" s="60" t="s">
        <v>94</v>
      </c>
      <c r="Z18" s="60" t="s">
        <v>241</v>
      </c>
      <c r="AA18" s="60" t="s">
        <v>242</v>
      </c>
      <c r="AB18" s="60">
        <v>82000</v>
      </c>
      <c r="AC18" s="60" t="s">
        <v>243</v>
      </c>
      <c r="AD18" s="60" t="s">
        <v>83</v>
      </c>
      <c r="AE18" s="60" t="s">
        <v>244</v>
      </c>
      <c r="AF18" s="60" t="s">
        <v>241</v>
      </c>
      <c r="AG18" s="60" t="s">
        <v>242</v>
      </c>
      <c r="AH18" s="60">
        <v>82000</v>
      </c>
      <c r="AI18" s="60" t="s">
        <v>243</v>
      </c>
      <c r="BG18" s="72" t="str">
        <f t="shared" si="0"/>
        <v>NRO-06-017 PEILLE</v>
      </c>
      <c r="BH18" s="72" t="s">
        <v>272</v>
      </c>
      <c r="BI18" s="72" t="s">
        <v>319</v>
      </c>
      <c r="BJ18" s="72" t="s">
        <v>274</v>
      </c>
      <c r="BL18" s="75">
        <v>43749</v>
      </c>
      <c r="BP18" s="72">
        <v>6440</v>
      </c>
      <c r="BQ18" s="72">
        <v>6091</v>
      </c>
      <c r="BR18" s="72" t="s">
        <v>320</v>
      </c>
    </row>
    <row r="19" spans="3:70" x14ac:dyDescent="0.2">
      <c r="C19" s="79" t="s">
        <v>163</v>
      </c>
      <c r="D19" s="19" t="s">
        <v>164</v>
      </c>
      <c r="P19" s="72" t="s">
        <v>1995</v>
      </c>
      <c r="Q19" s="72" t="s">
        <v>83</v>
      </c>
      <c r="R19" s="72" t="s">
        <v>207</v>
      </c>
      <c r="S19" s="72" t="s">
        <v>1990</v>
      </c>
      <c r="T19" s="77"/>
      <c r="U19" s="77">
        <v>756126993</v>
      </c>
      <c r="W19" s="72" t="s">
        <v>1997</v>
      </c>
      <c r="X19" s="60" t="s">
        <v>1996</v>
      </c>
      <c r="Y19" s="60" t="s">
        <v>94</v>
      </c>
      <c r="Z19" s="83" t="s">
        <v>1998</v>
      </c>
      <c r="AA19" s="60" t="s">
        <v>1987</v>
      </c>
      <c r="AB19" s="72">
        <v>27100</v>
      </c>
      <c r="AC19" s="72" t="s">
        <v>1988</v>
      </c>
      <c r="BG19" s="72" t="str">
        <f t="shared" si="0"/>
        <v>NRO-06-018 CLANS</v>
      </c>
      <c r="BH19" s="72" t="s">
        <v>272</v>
      </c>
      <c r="BI19" s="72" t="s">
        <v>321</v>
      </c>
      <c r="BJ19" s="72" t="s">
        <v>279</v>
      </c>
      <c r="BK19" s="75">
        <v>43586</v>
      </c>
      <c r="BL19" s="75">
        <v>43769</v>
      </c>
      <c r="BO19" s="72" t="s">
        <v>322</v>
      </c>
      <c r="BP19" s="72">
        <v>6420</v>
      </c>
      <c r="BQ19" s="72">
        <v>6042</v>
      </c>
      <c r="BR19" s="72" t="s">
        <v>323</v>
      </c>
    </row>
    <row r="20" spans="3:70" x14ac:dyDescent="0.2">
      <c r="C20" s="79"/>
      <c r="D20" s="19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BG20" s="72" t="str">
        <f t="shared" si="0"/>
        <v>NRO-06-019 PUGET THENIERS</v>
      </c>
      <c r="BH20" s="72" t="s">
        <v>272</v>
      </c>
      <c r="BI20" s="72" t="s">
        <v>324</v>
      </c>
      <c r="BJ20" s="72" t="s">
        <v>292</v>
      </c>
      <c r="BK20" s="75">
        <v>43584</v>
      </c>
      <c r="BL20" s="75">
        <v>43557</v>
      </c>
      <c r="BO20" s="72" t="s">
        <v>325</v>
      </c>
      <c r="BP20" s="72">
        <v>6260</v>
      </c>
      <c r="BQ20" s="72">
        <v>6099</v>
      </c>
      <c r="BR20" s="72" t="s">
        <v>326</v>
      </c>
    </row>
    <row r="21" spans="3:70" x14ac:dyDescent="0.2">
      <c r="C21" s="79"/>
      <c r="D21" s="19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BG21" s="72" t="str">
        <f t="shared" si="0"/>
        <v>NRO-06-020 REVEST LES ROCHES</v>
      </c>
      <c r="BH21" s="72" t="s">
        <v>272</v>
      </c>
      <c r="BI21" s="72" t="s">
        <v>327</v>
      </c>
      <c r="BJ21" s="72" t="s">
        <v>274</v>
      </c>
      <c r="BL21" s="75">
        <v>43749</v>
      </c>
      <c r="BP21" s="72">
        <v>6830</v>
      </c>
      <c r="BQ21" s="72">
        <v>6100</v>
      </c>
      <c r="BR21" s="72" t="s">
        <v>328</v>
      </c>
    </row>
    <row r="22" spans="3:70" x14ac:dyDescent="0.2"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BG22" s="72" t="str">
        <f t="shared" si="0"/>
        <v>NRO-06-021 LA BOLLENE VESUBIE</v>
      </c>
      <c r="BH22" s="72" t="s">
        <v>272</v>
      </c>
      <c r="BI22" s="72" t="s">
        <v>329</v>
      </c>
      <c r="BJ22" s="72" t="s">
        <v>279</v>
      </c>
      <c r="BK22" s="75">
        <v>43154</v>
      </c>
      <c r="BL22" s="75">
        <v>43154</v>
      </c>
      <c r="BO22" s="72" t="s">
        <v>330</v>
      </c>
      <c r="BP22" s="72">
        <v>6450</v>
      </c>
      <c r="BQ22" s="72">
        <v>6020</v>
      </c>
      <c r="BR22" s="72" t="s">
        <v>331</v>
      </c>
    </row>
    <row r="23" spans="3:70" ht="14.25" x14ac:dyDescent="0.2"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T23" s="230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75">
        <v>43697</v>
      </c>
      <c r="BL23" s="75">
        <v>43524</v>
      </c>
      <c r="BO23" s="72" t="s">
        <v>332</v>
      </c>
      <c r="BP23" s="72">
        <v>6420</v>
      </c>
      <c r="BQ23" s="72">
        <v>6129</v>
      </c>
      <c r="BR23" s="72" t="s">
        <v>333</v>
      </c>
    </row>
    <row r="24" spans="3:70" x14ac:dyDescent="0.2"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BG24" s="72" t="str">
        <f t="shared" si="0"/>
        <v>NRO-06-023 SERANON</v>
      </c>
      <c r="BH24" s="72" t="s">
        <v>272</v>
      </c>
      <c r="BI24" s="72" t="s">
        <v>334</v>
      </c>
      <c r="BJ24" s="72" t="s">
        <v>274</v>
      </c>
      <c r="BL24" s="75">
        <v>43749</v>
      </c>
      <c r="BP24" s="72">
        <v>6750</v>
      </c>
      <c r="BQ24" s="72">
        <v>6134</v>
      </c>
      <c r="BR24" s="72" t="s">
        <v>335</v>
      </c>
    </row>
    <row r="25" spans="3:70" x14ac:dyDescent="0.2"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BG25" s="72" t="str">
        <f t="shared" si="0"/>
        <v>NRO-06-024 ISOLA</v>
      </c>
      <c r="BH25" s="72" t="s">
        <v>272</v>
      </c>
      <c r="BI25" s="72" t="s">
        <v>336</v>
      </c>
      <c r="BJ25" s="72" t="s">
        <v>279</v>
      </c>
      <c r="BK25" s="75">
        <v>43586</v>
      </c>
      <c r="BL25" s="75">
        <v>43769</v>
      </c>
      <c r="BO25" s="72" t="s">
        <v>337</v>
      </c>
      <c r="BP25" s="72">
        <v>6420</v>
      </c>
      <c r="BQ25" s="72">
        <v>6073</v>
      </c>
      <c r="BR25" s="72" t="s">
        <v>338</v>
      </c>
    </row>
    <row r="26" spans="3:70" x14ac:dyDescent="0.2"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BG26" s="72" t="str">
        <f t="shared" si="0"/>
        <v>NRO-06-025 ST VALLIER DE THIEY</v>
      </c>
      <c r="BH26" s="72" t="s">
        <v>272</v>
      </c>
      <c r="BI26" s="72" t="s">
        <v>339</v>
      </c>
      <c r="BJ26" s="72" t="s">
        <v>279</v>
      </c>
      <c r="BK26" s="75">
        <v>42948</v>
      </c>
      <c r="BL26" s="75">
        <v>42948</v>
      </c>
      <c r="BM26" s="72">
        <v>6</v>
      </c>
      <c r="BO26" s="72" t="s">
        <v>340</v>
      </c>
      <c r="BP26" s="72">
        <v>6460</v>
      </c>
      <c r="BQ26" s="72">
        <v>6130</v>
      </c>
      <c r="BR26" s="72" t="s">
        <v>341</v>
      </c>
    </row>
    <row r="27" spans="3:70" x14ac:dyDescent="0.2"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BG27" s="72" t="str">
        <f t="shared" si="0"/>
        <v>NRO-06-026 UTELLE</v>
      </c>
      <c r="BH27" s="72" t="s">
        <v>272</v>
      </c>
      <c r="BI27" s="72" t="s">
        <v>342</v>
      </c>
      <c r="BJ27" s="72" t="s">
        <v>279</v>
      </c>
      <c r="BK27" s="75">
        <v>43555</v>
      </c>
      <c r="BL27" s="75">
        <v>43555</v>
      </c>
      <c r="BO27" s="72" t="s">
        <v>343</v>
      </c>
      <c r="BP27" s="72">
        <v>6450</v>
      </c>
      <c r="BQ27" s="72">
        <v>6151</v>
      </c>
      <c r="BR27" s="72" t="s">
        <v>344</v>
      </c>
    </row>
    <row r="28" spans="3:70" x14ac:dyDescent="0.2">
      <c r="BG28" s="72" t="str">
        <f t="shared" si="0"/>
        <v>NRO-06-027 PEONE</v>
      </c>
      <c r="BH28" s="72" t="s">
        <v>272</v>
      </c>
      <c r="BI28" s="72" t="s">
        <v>345</v>
      </c>
      <c r="BJ28" s="72" t="s">
        <v>279</v>
      </c>
      <c r="BK28" s="75">
        <v>43697</v>
      </c>
      <c r="BL28" s="75">
        <v>43524</v>
      </c>
      <c r="BO28" s="72" t="s">
        <v>346</v>
      </c>
      <c r="BP28" s="72">
        <v>6470</v>
      </c>
      <c r="BQ28" s="72">
        <v>6094</v>
      </c>
      <c r="BR28" s="72" t="s">
        <v>347</v>
      </c>
    </row>
    <row r="29" spans="3:70" x14ac:dyDescent="0.2">
      <c r="BG29" s="72" t="str">
        <f t="shared" si="0"/>
        <v>NRO-06-028 VILLARS SUR VAR</v>
      </c>
      <c r="BH29" s="72" t="s">
        <v>272</v>
      </c>
      <c r="BI29" s="72" t="s">
        <v>348</v>
      </c>
      <c r="BJ29" s="72" t="s">
        <v>279</v>
      </c>
      <c r="BK29" s="75">
        <v>43584</v>
      </c>
      <c r="BL29" s="75">
        <v>43557</v>
      </c>
      <c r="BO29" s="72" t="s">
        <v>349</v>
      </c>
      <c r="BP29" s="72">
        <v>6710</v>
      </c>
      <c r="BQ29" s="72">
        <v>6158</v>
      </c>
      <c r="BR29" s="72" t="s">
        <v>350</v>
      </c>
    </row>
    <row r="30" spans="3:70" ht="15.75" x14ac:dyDescent="0.2">
      <c r="T30" s="84"/>
      <c r="BG30" s="72" t="str">
        <f t="shared" si="0"/>
        <v>NRO-06-029 RIGAUD</v>
      </c>
      <c r="BH30" s="72" t="s">
        <v>272</v>
      </c>
      <c r="BI30" s="72" t="s">
        <v>351</v>
      </c>
      <c r="BJ30" s="72" t="s">
        <v>279</v>
      </c>
      <c r="BK30" s="75">
        <v>42970</v>
      </c>
      <c r="BL30" s="75">
        <v>42970</v>
      </c>
      <c r="BO30" s="72" t="s">
        <v>352</v>
      </c>
      <c r="BP30" s="72">
        <v>6260</v>
      </c>
      <c r="BQ30" s="72">
        <v>6101</v>
      </c>
      <c r="BR30" s="72" t="s">
        <v>353</v>
      </c>
    </row>
    <row r="31" spans="3:70" x14ac:dyDescent="0.2">
      <c r="BG31" s="72" t="str">
        <f t="shared" si="0"/>
        <v>NRO-06-030 NICE</v>
      </c>
      <c r="BH31" s="72" t="s">
        <v>272</v>
      </c>
      <c r="BI31" s="72" t="s">
        <v>354</v>
      </c>
      <c r="BJ31" s="72" t="s">
        <v>279</v>
      </c>
      <c r="BK31" s="75">
        <v>43690</v>
      </c>
      <c r="BL31" s="75">
        <v>43690</v>
      </c>
      <c r="BM31" s="72">
        <v>23</v>
      </c>
      <c r="BO31" s="72" t="s">
        <v>355</v>
      </c>
      <c r="BP31" s="72">
        <v>6200</v>
      </c>
      <c r="BQ31" s="72">
        <v>6088</v>
      </c>
      <c r="BR31" s="72" t="s">
        <v>356</v>
      </c>
    </row>
    <row r="32" spans="3:70" x14ac:dyDescent="0.2">
      <c r="BG32" s="72" t="str">
        <f t="shared" si="0"/>
        <v>NRO-06-031 ANTIBES</v>
      </c>
      <c r="BH32" s="72" t="s">
        <v>272</v>
      </c>
      <c r="BI32" s="72" t="s">
        <v>357</v>
      </c>
      <c r="BJ32" s="72" t="s">
        <v>279</v>
      </c>
      <c r="BK32" s="75">
        <v>43690</v>
      </c>
      <c r="BL32" s="75">
        <v>43690</v>
      </c>
      <c r="BM32" s="72">
        <v>49</v>
      </c>
      <c r="BO32" s="72" t="s">
        <v>358</v>
      </c>
      <c r="BP32" s="72">
        <v>6600</v>
      </c>
      <c r="BQ32" s="72">
        <v>6004</v>
      </c>
      <c r="BR32" s="72" t="s">
        <v>359</v>
      </c>
    </row>
    <row r="33" spans="23:70" x14ac:dyDescent="0.2">
      <c r="BG33" s="72" t="str">
        <f t="shared" si="0"/>
        <v>NRO-08-001 CHALLERANGE</v>
      </c>
      <c r="BH33" s="72" t="s">
        <v>188</v>
      </c>
      <c r="BI33" s="72" t="s">
        <v>360</v>
      </c>
      <c r="BJ33" s="72" t="s">
        <v>279</v>
      </c>
      <c r="BK33" s="75">
        <v>43487</v>
      </c>
      <c r="BL33" s="75">
        <v>43487</v>
      </c>
      <c r="BO33" s="72" t="s">
        <v>361</v>
      </c>
      <c r="BP33" s="72">
        <v>8400</v>
      </c>
      <c r="BQ33" s="72">
        <v>8097</v>
      </c>
      <c r="BR33" s="72" t="s">
        <v>362</v>
      </c>
    </row>
    <row r="34" spans="23:70" x14ac:dyDescent="0.2">
      <c r="BG34" s="72" t="str">
        <f t="shared" si="0"/>
        <v>NRO-08-002 FLEVILLE</v>
      </c>
      <c r="BH34" s="72" t="s">
        <v>188</v>
      </c>
      <c r="BI34" s="72" t="s">
        <v>363</v>
      </c>
      <c r="BJ34" s="72" t="s">
        <v>279</v>
      </c>
      <c r="BK34" s="75">
        <v>43442</v>
      </c>
      <c r="BL34" s="75">
        <v>43442</v>
      </c>
      <c r="BO34" s="72" t="s">
        <v>364</v>
      </c>
      <c r="BP34" s="72">
        <v>8250</v>
      </c>
      <c r="BQ34" s="72">
        <v>8171</v>
      </c>
      <c r="BR34" s="72" t="s">
        <v>365</v>
      </c>
    </row>
    <row r="35" spans="23:70" x14ac:dyDescent="0.2">
      <c r="BG35" s="72" t="str">
        <f t="shared" si="0"/>
        <v>NRO-08-003 BUZANCY</v>
      </c>
      <c r="BH35" s="72" t="s">
        <v>188</v>
      </c>
      <c r="BI35" s="72" t="s">
        <v>366</v>
      </c>
      <c r="BJ35" s="72" t="s">
        <v>279</v>
      </c>
      <c r="BK35" s="75">
        <v>43375</v>
      </c>
      <c r="BL35" s="75">
        <v>43375</v>
      </c>
      <c r="BO35" s="72" t="s">
        <v>367</v>
      </c>
      <c r="BP35" s="72">
        <v>8240</v>
      </c>
      <c r="BQ35" s="72">
        <v>8089</v>
      </c>
      <c r="BR35" s="72" t="s">
        <v>368</v>
      </c>
    </row>
    <row r="36" spans="23:70" x14ac:dyDescent="0.2">
      <c r="BG36" s="72" t="str">
        <f t="shared" si="0"/>
        <v>NRO-08-004 VOUZIERS</v>
      </c>
      <c r="BH36" s="72" t="s">
        <v>188</v>
      </c>
      <c r="BI36" s="72" t="s">
        <v>369</v>
      </c>
      <c r="BJ36" s="72" t="s">
        <v>279</v>
      </c>
      <c r="BK36" s="75">
        <v>43382</v>
      </c>
      <c r="BL36" s="75">
        <v>43382</v>
      </c>
      <c r="BO36" s="72" t="s">
        <v>370</v>
      </c>
      <c r="BP36" s="72">
        <v>8400</v>
      </c>
      <c r="BQ36" s="72">
        <v>8490</v>
      </c>
      <c r="BR36" s="72" t="s">
        <v>371</v>
      </c>
    </row>
    <row r="37" spans="23:70" x14ac:dyDescent="0.2"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BG37" s="72" t="str">
        <f t="shared" si="0"/>
        <v>NRO-08-005 BAIRON ET SES ENVIRONS</v>
      </c>
      <c r="BH37" s="72" t="s">
        <v>188</v>
      </c>
      <c r="BI37" s="72" t="s">
        <v>372</v>
      </c>
      <c r="BJ37" s="72" t="s">
        <v>279</v>
      </c>
      <c r="BK37" s="75">
        <v>43362</v>
      </c>
      <c r="BL37" s="75">
        <v>43362</v>
      </c>
      <c r="BO37" s="72" t="s">
        <v>373</v>
      </c>
      <c r="BP37" s="72">
        <v>8390</v>
      </c>
      <c r="BQ37" s="72">
        <v>8116</v>
      </c>
      <c r="BR37" s="72" t="s">
        <v>374</v>
      </c>
    </row>
    <row r="38" spans="23:70" x14ac:dyDescent="0.2">
      <c r="BG38" s="72" t="str">
        <f t="shared" si="0"/>
        <v>NRO-08-006 MOUZON</v>
      </c>
      <c r="BH38" s="72" t="s">
        <v>188</v>
      </c>
      <c r="BI38" s="72" t="s">
        <v>375</v>
      </c>
      <c r="BJ38" s="72" t="s">
        <v>279</v>
      </c>
      <c r="BK38" s="75">
        <v>43529</v>
      </c>
      <c r="BL38" s="75">
        <v>43529</v>
      </c>
      <c r="BO38" s="72" t="s">
        <v>376</v>
      </c>
      <c r="BP38" s="72">
        <v>8210</v>
      </c>
      <c r="BQ38" s="72">
        <v>8311</v>
      </c>
      <c r="BR38" s="72" t="s">
        <v>377</v>
      </c>
    </row>
    <row r="39" spans="23:70" x14ac:dyDescent="0.2">
      <c r="BG39" s="72" t="str">
        <f t="shared" si="0"/>
        <v>NRO-08-007 HARAUCOURT</v>
      </c>
      <c r="BH39" s="72" t="s">
        <v>188</v>
      </c>
      <c r="BI39" s="72" t="s">
        <v>378</v>
      </c>
      <c r="BJ39" s="72" t="s">
        <v>274</v>
      </c>
      <c r="BL39" s="75">
        <v>43690</v>
      </c>
      <c r="BP39" s="72">
        <v>8450</v>
      </c>
      <c r="BQ39" s="72">
        <v>8211</v>
      </c>
      <c r="BR39" s="72" t="s">
        <v>379</v>
      </c>
    </row>
    <row r="40" spans="23:70" x14ac:dyDescent="0.2">
      <c r="BG40" s="72" t="str">
        <f t="shared" si="0"/>
        <v>NRO-08-008 GIVONNE</v>
      </c>
      <c r="BH40" s="72" t="s">
        <v>188</v>
      </c>
      <c r="BI40" s="72" t="s">
        <v>380</v>
      </c>
      <c r="BJ40" s="72" t="s">
        <v>279</v>
      </c>
      <c r="BK40" s="75">
        <v>43320</v>
      </c>
      <c r="BL40" s="75">
        <v>43320</v>
      </c>
      <c r="BO40" s="72" t="s">
        <v>381</v>
      </c>
      <c r="BP40" s="72">
        <v>8200</v>
      </c>
      <c r="BQ40" s="72">
        <v>8191</v>
      </c>
      <c r="BR40" s="72" t="s">
        <v>382</v>
      </c>
    </row>
    <row r="41" spans="23:70" x14ac:dyDescent="0.2">
      <c r="BG41" s="72" t="str">
        <f t="shared" si="0"/>
        <v>NRO-08-009 DOUZY</v>
      </c>
      <c r="BH41" s="72" t="s">
        <v>188</v>
      </c>
      <c r="BI41" s="72" t="s">
        <v>383</v>
      </c>
      <c r="BJ41" s="72" t="s">
        <v>279</v>
      </c>
      <c r="BK41" s="75">
        <v>43368</v>
      </c>
      <c r="BL41" s="75">
        <v>43368</v>
      </c>
      <c r="BO41" s="72" t="s">
        <v>384</v>
      </c>
      <c r="BP41" s="72">
        <v>8140</v>
      </c>
      <c r="BQ41" s="72">
        <v>8145</v>
      </c>
      <c r="BR41" s="72" t="s">
        <v>385</v>
      </c>
    </row>
    <row r="42" spans="23:70" x14ac:dyDescent="0.2">
      <c r="BG42" s="72" t="str">
        <f t="shared" si="0"/>
        <v>NRO-08-010 CARIGNAN</v>
      </c>
      <c r="BH42" s="72" t="s">
        <v>188</v>
      </c>
      <c r="BI42" s="72" t="s">
        <v>386</v>
      </c>
      <c r="BJ42" s="72" t="s">
        <v>279</v>
      </c>
      <c r="BK42" s="75">
        <v>43495</v>
      </c>
      <c r="BL42" s="75">
        <v>43495</v>
      </c>
      <c r="BO42" s="72" t="s">
        <v>387</v>
      </c>
      <c r="BP42" s="72">
        <v>8110</v>
      </c>
      <c r="BQ42" s="72">
        <v>8090</v>
      </c>
      <c r="BR42" s="72" t="s">
        <v>388</v>
      </c>
    </row>
    <row r="43" spans="23:70" x14ac:dyDescent="0.2">
      <c r="BG43" s="72" t="str">
        <f t="shared" si="0"/>
        <v>NRO-08-011 MARGUT</v>
      </c>
      <c r="BH43" s="72" t="s">
        <v>188</v>
      </c>
      <c r="BI43" s="72" t="s">
        <v>389</v>
      </c>
      <c r="BJ43" s="72" t="s">
        <v>274</v>
      </c>
      <c r="BL43" s="75">
        <v>43690</v>
      </c>
      <c r="BP43" s="72">
        <v>8370</v>
      </c>
      <c r="BQ43" s="72">
        <v>8276</v>
      </c>
      <c r="BR43" s="72" t="s">
        <v>390</v>
      </c>
    </row>
    <row r="44" spans="23:70" x14ac:dyDescent="0.2">
      <c r="BG44" s="72" t="str">
        <f t="shared" si="0"/>
        <v>NRO-08-012 FLIZE</v>
      </c>
      <c r="BH44" s="72" t="s">
        <v>188</v>
      </c>
      <c r="BI44" s="72" t="s">
        <v>391</v>
      </c>
      <c r="BJ44" s="72" t="s">
        <v>279</v>
      </c>
      <c r="BK44" s="75">
        <v>43788</v>
      </c>
      <c r="BL44" s="75">
        <v>43788</v>
      </c>
      <c r="BM44" s="72">
        <v>40</v>
      </c>
      <c r="BO44" s="72" t="s">
        <v>392</v>
      </c>
      <c r="BP44" s="72">
        <v>8160</v>
      </c>
      <c r="BQ44" s="72">
        <v>8173</v>
      </c>
      <c r="BR44" s="72" t="s">
        <v>393</v>
      </c>
    </row>
    <row r="45" spans="23:70" x14ac:dyDescent="0.2">
      <c r="BG45" s="72" t="str">
        <f t="shared" si="0"/>
        <v>NRO-08-013 TOURTERON</v>
      </c>
      <c r="BH45" s="72" t="s">
        <v>188</v>
      </c>
      <c r="BI45" s="72" t="s">
        <v>394</v>
      </c>
      <c r="BJ45" s="72" t="s">
        <v>274</v>
      </c>
      <c r="BL45" s="75">
        <v>43690</v>
      </c>
      <c r="BP45" s="72">
        <v>8130</v>
      </c>
      <c r="BQ45" s="72">
        <v>8458</v>
      </c>
      <c r="BR45" s="72" t="s">
        <v>395</v>
      </c>
    </row>
    <row r="46" spans="23:70" x14ac:dyDescent="0.2">
      <c r="BG46" s="72" t="str">
        <f t="shared" si="0"/>
        <v>NRO-08-014 VONCQ</v>
      </c>
      <c r="BH46" s="72" t="s">
        <v>188</v>
      </c>
      <c r="BI46" s="72" t="s">
        <v>396</v>
      </c>
      <c r="BJ46" s="72" t="s">
        <v>274</v>
      </c>
      <c r="BL46" s="75">
        <v>43690</v>
      </c>
      <c r="BP46" s="72">
        <v>8400</v>
      </c>
      <c r="BQ46" s="72">
        <v>8489</v>
      </c>
      <c r="BR46" s="72" t="s">
        <v>397</v>
      </c>
    </row>
    <row r="47" spans="23:70" x14ac:dyDescent="0.2">
      <c r="BG47" s="72" t="str">
        <f t="shared" si="0"/>
        <v>NRO-08-015 MACHAULT</v>
      </c>
      <c r="BH47" s="72" t="s">
        <v>188</v>
      </c>
      <c r="BI47" s="72" t="s">
        <v>398</v>
      </c>
      <c r="BJ47" s="72" t="s">
        <v>279</v>
      </c>
      <c r="BK47" s="75">
        <v>43494</v>
      </c>
      <c r="BL47" s="75">
        <v>43494</v>
      </c>
      <c r="BO47" s="72" t="s">
        <v>399</v>
      </c>
      <c r="BP47" s="72">
        <v>8310</v>
      </c>
      <c r="BQ47" s="72">
        <v>8264</v>
      </c>
      <c r="BR47" s="72" t="s">
        <v>400</v>
      </c>
    </row>
    <row r="48" spans="23:70" x14ac:dyDescent="0.2">
      <c r="BG48" s="72" t="str">
        <f t="shared" si="0"/>
        <v>NRO-08-016 AMAGNE</v>
      </c>
      <c r="BH48" s="72" t="s">
        <v>188</v>
      </c>
      <c r="BI48" s="72" t="s">
        <v>401</v>
      </c>
      <c r="BJ48" s="72" t="s">
        <v>274</v>
      </c>
      <c r="BL48" s="75">
        <v>43690</v>
      </c>
      <c r="BP48" s="72">
        <v>8300</v>
      </c>
      <c r="BQ48" s="72">
        <v>8008</v>
      </c>
      <c r="BR48" s="72" t="s">
        <v>402</v>
      </c>
    </row>
    <row r="49" spans="59:70" x14ac:dyDescent="0.2">
      <c r="BG49" s="72" t="str">
        <f t="shared" si="0"/>
        <v>NRO-08-017 RETHEL</v>
      </c>
      <c r="BH49" s="72" t="s">
        <v>188</v>
      </c>
      <c r="BI49" s="72" t="s">
        <v>403</v>
      </c>
      <c r="BJ49" s="72" t="s">
        <v>274</v>
      </c>
      <c r="BL49" s="75">
        <v>43690</v>
      </c>
      <c r="BP49" s="72">
        <v>8300</v>
      </c>
      <c r="BQ49" s="72">
        <v>8362</v>
      </c>
      <c r="BR49" s="72" t="s">
        <v>404</v>
      </c>
    </row>
    <row r="50" spans="59:70" x14ac:dyDescent="0.2">
      <c r="BG50" s="72" t="str">
        <f t="shared" si="0"/>
        <v>NRO-08-018 ASFELD</v>
      </c>
      <c r="BH50" s="72" t="s">
        <v>188</v>
      </c>
      <c r="BI50" s="72" t="s">
        <v>405</v>
      </c>
      <c r="BJ50" s="72" t="s">
        <v>274</v>
      </c>
      <c r="BL50" s="75">
        <v>43690</v>
      </c>
      <c r="BP50" s="72">
        <v>8190</v>
      </c>
      <c r="BQ50" s="72">
        <v>8024</v>
      </c>
      <c r="BR50" s="72" t="s">
        <v>406</v>
      </c>
    </row>
    <row r="51" spans="59:70" x14ac:dyDescent="0.2">
      <c r="BG51" s="72" t="str">
        <f t="shared" si="0"/>
        <v>NRO-08-019 POIX TERRON</v>
      </c>
      <c r="BH51" s="72" t="s">
        <v>188</v>
      </c>
      <c r="BI51" s="72" t="s">
        <v>407</v>
      </c>
      <c r="BJ51" s="72" t="s">
        <v>274</v>
      </c>
      <c r="BL51" s="75">
        <v>43690</v>
      </c>
      <c r="BP51" s="72">
        <v>8430</v>
      </c>
      <c r="BQ51" s="72">
        <v>8341</v>
      </c>
      <c r="BR51" s="72" t="s">
        <v>408</v>
      </c>
    </row>
    <row r="52" spans="59:70" x14ac:dyDescent="0.2">
      <c r="BG52" s="72" t="str">
        <f t="shared" si="0"/>
        <v>NRO-08-020 CHATEAU PORCIEN</v>
      </c>
      <c r="BH52" s="72" t="s">
        <v>188</v>
      </c>
      <c r="BI52" s="72" t="s">
        <v>409</v>
      </c>
      <c r="BJ52" s="72" t="s">
        <v>274</v>
      </c>
      <c r="BL52" s="75">
        <v>43690</v>
      </c>
      <c r="BP52" s="72">
        <v>8360</v>
      </c>
      <c r="BQ52" s="72">
        <v>8107</v>
      </c>
      <c r="BR52" s="72" t="s">
        <v>410</v>
      </c>
    </row>
    <row r="53" spans="59:70" x14ac:dyDescent="0.2">
      <c r="BG53" s="72" t="str">
        <f t="shared" si="0"/>
        <v>NRO-08-021 WASIGNY</v>
      </c>
      <c r="BH53" s="72" t="s">
        <v>188</v>
      </c>
      <c r="BI53" s="72" t="s">
        <v>411</v>
      </c>
      <c r="BJ53" s="72" t="s">
        <v>274</v>
      </c>
      <c r="BL53" s="75">
        <v>43690</v>
      </c>
      <c r="BP53" s="72">
        <v>8270</v>
      </c>
      <c r="BQ53" s="72">
        <v>8499</v>
      </c>
      <c r="BR53" s="72" t="s">
        <v>412</v>
      </c>
    </row>
    <row r="54" spans="59:70" x14ac:dyDescent="0.2">
      <c r="BG54" s="72" t="str">
        <f t="shared" si="0"/>
        <v>NRO-08-022 ROCQUIGNY</v>
      </c>
      <c r="BH54" s="72" t="s">
        <v>188</v>
      </c>
      <c r="BI54" s="72" t="s">
        <v>413</v>
      </c>
      <c r="BJ54" s="72" t="s">
        <v>274</v>
      </c>
      <c r="BL54" s="75">
        <v>43690</v>
      </c>
      <c r="BP54" s="72">
        <v>8220</v>
      </c>
      <c r="BQ54" s="72">
        <v>8366</v>
      </c>
      <c r="BR54" s="72" t="s">
        <v>414</v>
      </c>
    </row>
    <row r="55" spans="59:70" x14ac:dyDescent="0.2">
      <c r="BG55" s="72" t="str">
        <f t="shared" si="0"/>
        <v>NRO-08-023 LIART</v>
      </c>
      <c r="BH55" s="72" t="s">
        <v>188</v>
      </c>
      <c r="BI55" s="72" t="s">
        <v>415</v>
      </c>
      <c r="BJ55" s="72" t="s">
        <v>274</v>
      </c>
      <c r="BL55" s="75">
        <v>43690</v>
      </c>
      <c r="BP55" s="72">
        <v>8290</v>
      </c>
      <c r="BQ55" s="72">
        <v>8254</v>
      </c>
      <c r="BR55" s="72" t="s">
        <v>416</v>
      </c>
    </row>
    <row r="56" spans="59:70" x14ac:dyDescent="0.2">
      <c r="BG56" s="72" t="str">
        <f t="shared" si="0"/>
        <v>NRO-08-024 AUVILLERS LES FORGES</v>
      </c>
      <c r="BH56" s="72" t="s">
        <v>188</v>
      </c>
      <c r="BI56" s="72" t="s">
        <v>417</v>
      </c>
      <c r="BJ56" s="72" t="s">
        <v>274</v>
      </c>
      <c r="BL56" s="75">
        <v>43690</v>
      </c>
      <c r="BP56" s="72">
        <v>8260</v>
      </c>
      <c r="BQ56" s="72">
        <v>8037</v>
      </c>
      <c r="BR56" s="72" t="s">
        <v>418</v>
      </c>
    </row>
    <row r="57" spans="59:70" x14ac:dyDescent="0.2">
      <c r="BG57" s="72" t="str">
        <f t="shared" si="0"/>
        <v>NRO-08-025 RIMOGNE</v>
      </c>
      <c r="BH57" s="72" t="s">
        <v>188</v>
      </c>
      <c r="BI57" s="72" t="s">
        <v>419</v>
      </c>
      <c r="BJ57" s="72" t="s">
        <v>274</v>
      </c>
      <c r="BL57" s="75">
        <v>43690</v>
      </c>
      <c r="BP57" s="72">
        <v>8150</v>
      </c>
      <c r="BQ57" s="72">
        <v>8365</v>
      </c>
      <c r="BR57" s="72" t="s">
        <v>420</v>
      </c>
    </row>
    <row r="58" spans="59:70" x14ac:dyDescent="0.2">
      <c r="BL58" s="75"/>
    </row>
    <row r="59" spans="59:70" x14ac:dyDescent="0.2">
      <c r="BG59" s="72" t="str">
        <f t="shared" si="0"/>
        <v>NRO-08-026 ROCROI</v>
      </c>
      <c r="BH59" s="72" t="s">
        <v>188</v>
      </c>
      <c r="BI59" s="72" t="s">
        <v>421</v>
      </c>
      <c r="BJ59" s="72" t="s">
        <v>274</v>
      </c>
      <c r="BL59" s="75">
        <v>43690</v>
      </c>
      <c r="BP59" s="72">
        <v>8230</v>
      </c>
      <c r="BQ59" s="72">
        <v>8367</v>
      </c>
      <c r="BR59" s="72" t="s">
        <v>422</v>
      </c>
    </row>
    <row r="60" spans="59:70" x14ac:dyDescent="0.2">
      <c r="BG60" s="72" t="str">
        <f t="shared" si="0"/>
        <v>NRO-08-027 MONTHERME</v>
      </c>
      <c r="BH60" s="72" t="s">
        <v>188</v>
      </c>
      <c r="BI60" s="72" t="s">
        <v>423</v>
      </c>
      <c r="BJ60" s="72" t="s">
        <v>274</v>
      </c>
      <c r="BL60" s="75">
        <v>43690</v>
      </c>
      <c r="BP60" s="72">
        <v>8800</v>
      </c>
      <c r="BQ60" s="72">
        <v>8302</v>
      </c>
      <c r="BR60" s="72" t="s">
        <v>424</v>
      </c>
    </row>
    <row r="61" spans="59:70" x14ac:dyDescent="0.2">
      <c r="BG61" s="72" t="str">
        <f t="shared" si="0"/>
        <v>NRO-08-028 TOURNES</v>
      </c>
      <c r="BH61" s="72" t="s">
        <v>188</v>
      </c>
      <c r="BI61" s="72" t="s">
        <v>425</v>
      </c>
      <c r="BJ61" s="72" t="s">
        <v>274</v>
      </c>
      <c r="BL61" s="75">
        <v>43690</v>
      </c>
      <c r="BP61" s="72">
        <v>8090</v>
      </c>
      <c r="BQ61" s="72">
        <v>8457</v>
      </c>
      <c r="BR61" s="72" t="s">
        <v>426</v>
      </c>
    </row>
    <row r="62" spans="59:70" x14ac:dyDescent="0.2">
      <c r="BG62" s="72" t="str">
        <f t="shared" si="0"/>
        <v>NRO-08-029 ST LAURENT</v>
      </c>
      <c r="BH62" s="72" t="s">
        <v>188</v>
      </c>
      <c r="BI62" s="72" t="s">
        <v>427</v>
      </c>
      <c r="BJ62" s="72" t="s">
        <v>279</v>
      </c>
      <c r="BK62" s="75">
        <v>43361</v>
      </c>
      <c r="BL62" s="75">
        <v>43361</v>
      </c>
      <c r="BO62" s="72" t="s">
        <v>428</v>
      </c>
      <c r="BP62" s="72">
        <v>8090</v>
      </c>
      <c r="BQ62" s="72">
        <v>8385</v>
      </c>
      <c r="BR62" s="72" t="s">
        <v>429</v>
      </c>
    </row>
    <row r="63" spans="59:70" x14ac:dyDescent="0.2">
      <c r="BG63" s="72" t="str">
        <f t="shared" si="0"/>
        <v>NRO-08-030 VRIGNE AUX BOIS</v>
      </c>
      <c r="BH63" s="72" t="s">
        <v>188</v>
      </c>
      <c r="BI63" s="72" t="s">
        <v>430</v>
      </c>
      <c r="BJ63" s="72" t="s">
        <v>279</v>
      </c>
      <c r="BK63" s="75">
        <v>43301</v>
      </c>
      <c r="BL63" s="75">
        <v>43301</v>
      </c>
      <c r="BO63" s="72" t="s">
        <v>431</v>
      </c>
      <c r="BP63" s="72">
        <v>8330</v>
      </c>
      <c r="BQ63" s="72">
        <v>8491</v>
      </c>
      <c r="BR63" s="72" t="s">
        <v>432</v>
      </c>
    </row>
    <row r="64" spans="59:70" x14ac:dyDescent="0.2">
      <c r="BG64" s="72" t="str">
        <f t="shared" si="0"/>
        <v>NRO-08-031 CLAVY WARBY</v>
      </c>
      <c r="BH64" s="72" t="s">
        <v>188</v>
      </c>
      <c r="BI64" s="72" t="s">
        <v>433</v>
      </c>
      <c r="BJ64" s="72" t="s">
        <v>274</v>
      </c>
      <c r="BL64" s="75">
        <v>43690</v>
      </c>
      <c r="BP64" s="72">
        <v>8460</v>
      </c>
      <c r="BQ64" s="72">
        <v>8124</v>
      </c>
      <c r="BR64" s="72" t="s">
        <v>434</v>
      </c>
    </row>
    <row r="65" spans="59:70" x14ac:dyDescent="0.2">
      <c r="BG65" s="72" t="str">
        <f t="shared" si="0"/>
        <v>NRO-08-032 FUMAY</v>
      </c>
      <c r="BH65" s="72" t="s">
        <v>188</v>
      </c>
      <c r="BI65" s="72" t="s">
        <v>435</v>
      </c>
      <c r="BJ65" s="72" t="s">
        <v>274</v>
      </c>
      <c r="BL65" s="75">
        <v>43690</v>
      </c>
      <c r="BP65" s="72">
        <v>8170</v>
      </c>
      <c r="BQ65" s="72">
        <v>8185</v>
      </c>
      <c r="BR65" s="72" t="s">
        <v>436</v>
      </c>
    </row>
    <row r="66" spans="59:70" x14ac:dyDescent="0.2">
      <c r="BG66" s="72" t="str">
        <f t="shared" si="0"/>
        <v>NRO-08-033 GIVET</v>
      </c>
      <c r="BH66" s="72" t="s">
        <v>188</v>
      </c>
      <c r="BI66" s="72" t="s">
        <v>437</v>
      </c>
      <c r="BJ66" s="72" t="s">
        <v>274</v>
      </c>
      <c r="BL66" s="75">
        <v>43690</v>
      </c>
      <c r="BP66" s="72">
        <v>8600</v>
      </c>
      <c r="BQ66" s="72">
        <v>8190</v>
      </c>
      <c r="BR66" s="72" t="s">
        <v>438</v>
      </c>
    </row>
    <row r="67" spans="59:70" x14ac:dyDescent="0.2">
      <c r="BG67" s="72" t="str">
        <f t="shared" ref="BG67:BG135" si="3">CONCATENATE(BI67," ",BR67)</f>
        <v>NRO-08-034 GESPUNSART</v>
      </c>
      <c r="BH67" s="72" t="s">
        <v>188</v>
      </c>
      <c r="BI67" s="72" t="s">
        <v>439</v>
      </c>
      <c r="BJ67" s="72" t="s">
        <v>274</v>
      </c>
      <c r="BL67" s="75">
        <v>43690</v>
      </c>
      <c r="BP67" s="72">
        <v>8700</v>
      </c>
      <c r="BQ67" s="72">
        <v>8188</v>
      </c>
      <c r="BR67" s="72" t="s">
        <v>440</v>
      </c>
    </row>
    <row r="68" spans="59:70" x14ac:dyDescent="0.2">
      <c r="BG68" s="72" t="str">
        <f t="shared" si="3"/>
        <v>NRO-08-035 THILAY</v>
      </c>
      <c r="BH68" s="72" t="s">
        <v>188</v>
      </c>
      <c r="BI68" s="72" t="s">
        <v>441</v>
      </c>
      <c r="BJ68" s="72" t="s">
        <v>274</v>
      </c>
      <c r="BL68" s="75">
        <v>43690</v>
      </c>
      <c r="BP68" s="72">
        <v>8800</v>
      </c>
      <c r="BQ68" s="72">
        <v>8448</v>
      </c>
      <c r="BR68" s="72" t="s">
        <v>442</v>
      </c>
    </row>
    <row r="69" spans="59:70" x14ac:dyDescent="0.2">
      <c r="BG69" s="72" t="str">
        <f t="shared" si="3"/>
        <v>NRO-08-036 REVIN</v>
      </c>
      <c r="BH69" s="72" t="s">
        <v>188</v>
      </c>
      <c r="BI69" s="72" t="s">
        <v>443</v>
      </c>
      <c r="BJ69" s="72" t="s">
        <v>274</v>
      </c>
      <c r="BL69" s="75">
        <v>43690</v>
      </c>
      <c r="BP69" s="72">
        <v>8500</v>
      </c>
      <c r="BQ69" s="72">
        <v>8363</v>
      </c>
      <c r="BR69" s="72" t="s">
        <v>444</v>
      </c>
    </row>
    <row r="70" spans="59:70" x14ac:dyDescent="0.2">
      <c r="BG70" s="72" t="str">
        <f t="shared" si="3"/>
        <v>NRO-08-037 VIREUX MOLHAIN</v>
      </c>
      <c r="BH70" s="72" t="s">
        <v>188</v>
      </c>
      <c r="BI70" s="72" t="s">
        <v>445</v>
      </c>
      <c r="BJ70" s="72" t="s">
        <v>274</v>
      </c>
      <c r="BL70" s="75">
        <v>43690</v>
      </c>
      <c r="BP70" s="72">
        <v>8320</v>
      </c>
      <c r="BQ70" s="72">
        <v>8486</v>
      </c>
      <c r="BR70" s="72" t="s">
        <v>446</v>
      </c>
    </row>
    <row r="71" spans="59:70" x14ac:dyDescent="0.2">
      <c r="BG71" s="72" t="str">
        <f t="shared" si="3"/>
        <v>NRO-08-038 SIGNY LE PETIT</v>
      </c>
      <c r="BH71" s="72" t="s">
        <v>188</v>
      </c>
      <c r="BI71" s="72" t="s">
        <v>447</v>
      </c>
      <c r="BJ71" s="72" t="s">
        <v>274</v>
      </c>
      <c r="BL71" s="75">
        <v>43690</v>
      </c>
      <c r="BP71" s="72">
        <v>8380</v>
      </c>
      <c r="BQ71" s="72">
        <v>8420</v>
      </c>
      <c r="BR71" s="72" t="s">
        <v>448</v>
      </c>
    </row>
    <row r="72" spans="59:70" x14ac:dyDescent="0.2">
      <c r="BG72" s="72" t="str">
        <f t="shared" si="3"/>
        <v>NRO-08-039 WARNECOURT</v>
      </c>
      <c r="BH72" s="72" t="s">
        <v>188</v>
      </c>
      <c r="BI72" s="72" t="s">
        <v>449</v>
      </c>
      <c r="BJ72" s="72" t="s">
        <v>274</v>
      </c>
      <c r="BL72" s="75">
        <v>43690</v>
      </c>
      <c r="BP72" s="72">
        <v>8090</v>
      </c>
      <c r="BQ72" s="72">
        <v>8498</v>
      </c>
      <c r="BR72" s="72" t="s">
        <v>450</v>
      </c>
    </row>
    <row r="73" spans="59:70" x14ac:dyDescent="0.2">
      <c r="BG73" s="72" t="str">
        <f t="shared" si="3"/>
        <v>NRO-08-040 SAULCES MONCLIN</v>
      </c>
      <c r="BH73" s="72" t="s">
        <v>188</v>
      </c>
      <c r="BI73" s="72" t="s">
        <v>451</v>
      </c>
      <c r="BJ73" s="72" t="s">
        <v>274</v>
      </c>
      <c r="BL73" s="75">
        <v>43690</v>
      </c>
      <c r="BP73" s="72">
        <v>8270</v>
      </c>
      <c r="BQ73" s="72">
        <v>8402</v>
      </c>
      <c r="BR73" s="72" t="s">
        <v>452</v>
      </c>
    </row>
    <row r="74" spans="59:70" x14ac:dyDescent="0.2">
      <c r="BG74" s="72" t="str">
        <f t="shared" si="3"/>
        <v>NRO-08-041 CHEMERY CHEHERY</v>
      </c>
      <c r="BH74" s="72" t="s">
        <v>188</v>
      </c>
      <c r="BI74" s="72" t="s">
        <v>453</v>
      </c>
      <c r="BJ74" s="72" t="s">
        <v>274</v>
      </c>
      <c r="BL74" s="75">
        <v>43690</v>
      </c>
      <c r="BP74" s="72">
        <v>8350</v>
      </c>
      <c r="BQ74" s="72">
        <v>8115</v>
      </c>
      <c r="BR74" s="72" t="s">
        <v>454</v>
      </c>
    </row>
    <row r="75" spans="59:70" x14ac:dyDescent="0.2">
      <c r="BG75" s="72" t="str">
        <f t="shared" si="3"/>
        <v>NRO-08-042 TAGNON</v>
      </c>
      <c r="BH75" s="72" t="s">
        <v>188</v>
      </c>
      <c r="BI75" s="72" t="s">
        <v>455</v>
      </c>
      <c r="BJ75" s="72" t="s">
        <v>279</v>
      </c>
      <c r="BK75" s="75">
        <v>43993</v>
      </c>
      <c r="BL75" s="75">
        <v>43993</v>
      </c>
      <c r="BO75" s="72" t="s">
        <v>456</v>
      </c>
      <c r="BP75" s="72">
        <v>8300</v>
      </c>
      <c r="BQ75" s="72">
        <v>8435</v>
      </c>
      <c r="BR75" s="72" t="s">
        <v>457</v>
      </c>
    </row>
    <row r="76" spans="59:70" x14ac:dyDescent="0.2">
      <c r="BG76" s="72" t="str">
        <f t="shared" si="3"/>
        <v>NRO-08-043 JUNIVILLE</v>
      </c>
      <c r="BH76" s="72" t="s">
        <v>188</v>
      </c>
      <c r="BI76" s="72" t="s">
        <v>458</v>
      </c>
      <c r="BJ76" s="72" t="s">
        <v>279</v>
      </c>
      <c r="BK76" s="75">
        <v>43559</v>
      </c>
      <c r="BL76" s="75">
        <v>43559</v>
      </c>
      <c r="BO76" s="72" t="s">
        <v>459</v>
      </c>
      <c r="BP76" s="72">
        <v>8310</v>
      </c>
      <c r="BQ76" s="72">
        <v>8239</v>
      </c>
      <c r="BR76" s="72" t="s">
        <v>460</v>
      </c>
    </row>
    <row r="77" spans="59:70" x14ac:dyDescent="0.2">
      <c r="BG77" s="72" t="str">
        <f t="shared" si="3"/>
        <v>NRO-08-044 SERAINCOURT</v>
      </c>
      <c r="BH77" s="72" t="s">
        <v>188</v>
      </c>
      <c r="BI77" s="72" t="s">
        <v>461</v>
      </c>
      <c r="BJ77" s="72" t="s">
        <v>274</v>
      </c>
      <c r="BL77" s="75">
        <v>43690</v>
      </c>
      <c r="BP77" s="72">
        <v>8220</v>
      </c>
      <c r="BQ77" s="72">
        <v>8413</v>
      </c>
      <c r="BR77" s="72" t="s">
        <v>462</v>
      </c>
    </row>
    <row r="78" spans="59:70" x14ac:dyDescent="0.2">
      <c r="BL78" s="75"/>
    </row>
    <row r="79" spans="59:70" x14ac:dyDescent="0.2">
      <c r="BG79" s="72" t="str">
        <f t="shared" si="3"/>
        <v>NRO-08-046 SIGNY L ABBAYE</v>
      </c>
      <c r="BH79" s="72" t="s">
        <v>188</v>
      </c>
      <c r="BI79" s="72" t="s">
        <v>463</v>
      </c>
      <c r="BJ79" s="72" t="s">
        <v>274</v>
      </c>
      <c r="BL79" s="75">
        <v>43690</v>
      </c>
      <c r="BP79" s="72">
        <v>8460</v>
      </c>
      <c r="BQ79" s="72">
        <v>8419</v>
      </c>
      <c r="BR79" s="72" t="s">
        <v>464</v>
      </c>
    </row>
    <row r="80" spans="59:70" x14ac:dyDescent="0.2">
      <c r="BL80" s="75"/>
    </row>
    <row r="81" spans="59:70" x14ac:dyDescent="0.2">
      <c r="BL81" s="75"/>
    </row>
    <row r="82" spans="59:70" x14ac:dyDescent="0.2">
      <c r="BL82" s="75"/>
    </row>
    <row r="83" spans="59:70" x14ac:dyDescent="0.2">
      <c r="BL83" s="75"/>
    </row>
    <row r="84" spans="59:70" x14ac:dyDescent="0.2">
      <c r="BG84" s="72" t="str">
        <f t="shared" si="3"/>
        <v>NRO-08-047 DONCHERY</v>
      </c>
      <c r="BH84" s="72" t="s">
        <v>188</v>
      </c>
      <c r="BI84" s="72" t="s">
        <v>465</v>
      </c>
      <c r="BJ84" s="72" t="s">
        <v>274</v>
      </c>
      <c r="BL84" s="75">
        <v>43690</v>
      </c>
      <c r="BP84" s="72">
        <v>8350</v>
      </c>
      <c r="BQ84" s="72">
        <v>8142</v>
      </c>
      <c r="BR84" s="72" t="s">
        <v>466</v>
      </c>
    </row>
    <row r="85" spans="59:70" x14ac:dyDescent="0.2">
      <c r="BG85" s="72" t="str">
        <f t="shared" si="3"/>
        <v>NRO-08-048 LONNY</v>
      </c>
      <c r="BH85" s="72" t="s">
        <v>188</v>
      </c>
      <c r="BI85" s="72" t="s">
        <v>467</v>
      </c>
      <c r="BJ85" s="72" t="s">
        <v>274</v>
      </c>
      <c r="BL85" s="75">
        <v>43690</v>
      </c>
      <c r="BP85" s="72">
        <v>8150</v>
      </c>
      <c r="BQ85" s="72">
        <v>8260</v>
      </c>
      <c r="BR85" s="72" t="s">
        <v>468</v>
      </c>
    </row>
    <row r="86" spans="59:70" x14ac:dyDescent="0.2">
      <c r="BG86" s="72" t="str">
        <f t="shared" si="3"/>
        <v>NRO-08-049 FLOING</v>
      </c>
      <c r="BH86" s="72" t="s">
        <v>188</v>
      </c>
      <c r="BI86" s="72" t="s">
        <v>469</v>
      </c>
      <c r="BJ86" s="72" t="s">
        <v>274</v>
      </c>
      <c r="BL86" s="75">
        <v>43690</v>
      </c>
      <c r="BP86" s="72">
        <v>8200</v>
      </c>
      <c r="BQ86" s="72">
        <v>8174</v>
      </c>
      <c r="BR86" s="72" t="s">
        <v>470</v>
      </c>
    </row>
    <row r="87" spans="59:70" x14ac:dyDescent="0.2">
      <c r="BG87" s="72" t="str">
        <f t="shared" si="3"/>
        <v>NRO-10-001 MERY SUR SEINE</v>
      </c>
      <c r="BH87" s="72" t="s">
        <v>188</v>
      </c>
      <c r="BI87" s="72" t="s">
        <v>471</v>
      </c>
      <c r="BJ87" s="72" t="s">
        <v>279</v>
      </c>
      <c r="BK87" s="75">
        <v>43411</v>
      </c>
      <c r="BL87" s="75">
        <v>43411</v>
      </c>
      <c r="BO87" s="72" t="s">
        <v>472</v>
      </c>
      <c r="BP87" s="72">
        <v>10170</v>
      </c>
      <c r="BQ87" s="72">
        <v>10233</v>
      </c>
      <c r="BR87" s="72" t="s">
        <v>473</v>
      </c>
    </row>
    <row r="88" spans="59:70" x14ac:dyDescent="0.2">
      <c r="BG88" s="72" t="str">
        <f t="shared" si="3"/>
        <v>NRO-10-002 VILLENAUXE LA GRANDE</v>
      </c>
      <c r="BH88" s="72" t="s">
        <v>188</v>
      </c>
      <c r="BI88" s="72" t="s">
        <v>474</v>
      </c>
      <c r="BJ88" s="72" t="s">
        <v>274</v>
      </c>
      <c r="BL88" s="75">
        <v>43690</v>
      </c>
      <c r="BP88" s="72">
        <v>10370</v>
      </c>
      <c r="BQ88" s="72">
        <v>10420</v>
      </c>
      <c r="BR88" s="72" t="s">
        <v>475</v>
      </c>
    </row>
    <row r="89" spans="59:70" x14ac:dyDescent="0.2">
      <c r="BG89" s="72" t="str">
        <f t="shared" si="3"/>
        <v>NRO-10-003 MARCILLY LE HAYER</v>
      </c>
      <c r="BH89" s="72" t="s">
        <v>188</v>
      </c>
      <c r="BI89" s="72" t="s">
        <v>476</v>
      </c>
      <c r="BJ89" s="72" t="s">
        <v>279</v>
      </c>
      <c r="BK89" s="75">
        <v>43810</v>
      </c>
      <c r="BL89" s="75">
        <v>43810</v>
      </c>
      <c r="BO89" s="72" t="s">
        <v>477</v>
      </c>
      <c r="BP89" s="72">
        <v>10290</v>
      </c>
      <c r="BQ89" s="72">
        <v>10223</v>
      </c>
      <c r="BR89" s="72" t="s">
        <v>478</v>
      </c>
    </row>
    <row r="90" spans="59:70" x14ac:dyDescent="0.2">
      <c r="BG90" s="72" t="str">
        <f t="shared" si="3"/>
        <v>NRO-10-004 AIX VILLEMAUR PALIS</v>
      </c>
      <c r="BH90" s="72" t="s">
        <v>188</v>
      </c>
      <c r="BI90" s="72" t="s">
        <v>479</v>
      </c>
      <c r="BJ90" s="72" t="s">
        <v>274</v>
      </c>
      <c r="BL90" s="75">
        <v>43690</v>
      </c>
      <c r="BP90" s="72">
        <v>10160</v>
      </c>
      <c r="BQ90" s="72">
        <v>10003</v>
      </c>
      <c r="BR90" s="72" t="s">
        <v>480</v>
      </c>
    </row>
    <row r="91" spans="59:70" x14ac:dyDescent="0.2">
      <c r="BG91" s="72" t="str">
        <f t="shared" si="3"/>
        <v>NRO-10-005 MONTGUEUX</v>
      </c>
      <c r="BH91" s="72" t="s">
        <v>188</v>
      </c>
      <c r="BI91" s="72" t="s">
        <v>481</v>
      </c>
      <c r="BJ91" s="72" t="s">
        <v>274</v>
      </c>
      <c r="BL91" s="75">
        <v>43690</v>
      </c>
      <c r="BP91" s="72">
        <v>10300</v>
      </c>
      <c r="BQ91" s="72">
        <v>10248</v>
      </c>
      <c r="BR91" s="72" t="s">
        <v>482</v>
      </c>
    </row>
    <row r="92" spans="59:70" x14ac:dyDescent="0.2">
      <c r="BG92" s="72" t="str">
        <f t="shared" si="3"/>
        <v>NRO-10-006 CHESLEY</v>
      </c>
      <c r="BH92" s="72" t="s">
        <v>188</v>
      </c>
      <c r="BI92" s="72" t="s">
        <v>483</v>
      </c>
      <c r="BJ92" s="72" t="s">
        <v>279</v>
      </c>
      <c r="BK92" s="75">
        <v>43873</v>
      </c>
      <c r="BL92" s="75">
        <v>43873</v>
      </c>
      <c r="BO92" s="72" t="s">
        <v>484</v>
      </c>
      <c r="BP92" s="72">
        <v>10210</v>
      </c>
      <c r="BQ92" s="72">
        <v>10098</v>
      </c>
      <c r="BR92" s="72" t="s">
        <v>485</v>
      </c>
    </row>
    <row r="93" spans="59:70" x14ac:dyDescent="0.2">
      <c r="BG93" s="72" t="str">
        <f t="shared" si="3"/>
        <v>NRO-10-007 CHAOURCE</v>
      </c>
      <c r="BH93" s="72" t="s">
        <v>188</v>
      </c>
      <c r="BI93" s="72" t="s">
        <v>486</v>
      </c>
      <c r="BJ93" s="72" t="s">
        <v>274</v>
      </c>
      <c r="BL93" s="75">
        <v>43690</v>
      </c>
      <c r="BP93" s="72">
        <v>10210</v>
      </c>
      <c r="BQ93" s="72">
        <v>10080</v>
      </c>
      <c r="BR93" s="72" t="s">
        <v>487</v>
      </c>
    </row>
    <row r="94" spans="59:70" x14ac:dyDescent="0.2">
      <c r="BG94" s="72" t="str">
        <f t="shared" si="3"/>
        <v>NRO-10-008 LES RICEYS</v>
      </c>
      <c r="BH94" s="72" t="s">
        <v>188</v>
      </c>
      <c r="BI94" s="72" t="s">
        <v>488</v>
      </c>
      <c r="BJ94" s="72" t="s">
        <v>274</v>
      </c>
      <c r="BL94" s="75">
        <v>43690</v>
      </c>
      <c r="BP94" s="72">
        <v>10340</v>
      </c>
      <c r="BQ94" s="72">
        <v>10317</v>
      </c>
      <c r="BR94" s="72" t="s">
        <v>489</v>
      </c>
    </row>
    <row r="95" spans="59:70" x14ac:dyDescent="0.2">
      <c r="BG95" s="72" t="str">
        <f t="shared" si="3"/>
        <v>NRO-10-009 BAR SUR SEINE</v>
      </c>
      <c r="BH95" s="72" t="s">
        <v>188</v>
      </c>
      <c r="BI95" s="72" t="s">
        <v>490</v>
      </c>
      <c r="BJ95" s="72" t="s">
        <v>274</v>
      </c>
      <c r="BL95" s="75">
        <v>43690</v>
      </c>
      <c r="BP95" s="72">
        <v>10110</v>
      </c>
      <c r="BQ95" s="72">
        <v>10034</v>
      </c>
      <c r="BR95" s="72" t="s">
        <v>491</v>
      </c>
    </row>
    <row r="96" spans="59:70" x14ac:dyDescent="0.2">
      <c r="BG96" s="72" t="str">
        <f t="shared" si="3"/>
        <v>NRO-10-010 ST PARRES LES VAUDES</v>
      </c>
      <c r="BH96" s="72" t="s">
        <v>188</v>
      </c>
      <c r="BI96" s="72" t="s">
        <v>492</v>
      </c>
      <c r="BJ96" s="72" t="s">
        <v>274</v>
      </c>
      <c r="BL96" s="75">
        <v>43690</v>
      </c>
      <c r="BP96" s="72">
        <v>10260</v>
      </c>
      <c r="BQ96" s="72">
        <v>10358</v>
      </c>
      <c r="BR96" s="72" t="s">
        <v>493</v>
      </c>
    </row>
    <row r="97" spans="59:70" x14ac:dyDescent="0.2">
      <c r="BG97" s="72" t="str">
        <f t="shared" si="3"/>
        <v>NRO-10-011 LES BORDES AUMONT</v>
      </c>
      <c r="BH97" s="72" t="s">
        <v>188</v>
      </c>
      <c r="BI97" s="72" t="s">
        <v>494</v>
      </c>
      <c r="BJ97" s="72" t="s">
        <v>274</v>
      </c>
      <c r="BL97" s="75">
        <v>43690</v>
      </c>
      <c r="BP97" s="72">
        <v>10800</v>
      </c>
      <c r="BQ97" s="72">
        <v>10049</v>
      </c>
      <c r="BR97" s="72" t="s">
        <v>495</v>
      </c>
    </row>
    <row r="98" spans="59:70" x14ac:dyDescent="0.2">
      <c r="BG98" s="72" t="str">
        <f t="shared" si="3"/>
        <v>NRO-10-012 CLEREY</v>
      </c>
      <c r="BH98" s="72" t="s">
        <v>188</v>
      </c>
      <c r="BI98" s="72" t="s">
        <v>496</v>
      </c>
      <c r="BJ98" s="72" t="s">
        <v>279</v>
      </c>
      <c r="BK98" s="75">
        <v>43726</v>
      </c>
      <c r="BL98" s="75">
        <v>43726</v>
      </c>
      <c r="BO98" s="72" t="s">
        <v>497</v>
      </c>
      <c r="BP98" s="72">
        <v>10390</v>
      </c>
      <c r="BQ98" s="72">
        <v>10100</v>
      </c>
      <c r="BR98" s="72" t="s">
        <v>498</v>
      </c>
    </row>
    <row r="99" spans="59:70" x14ac:dyDescent="0.2">
      <c r="BG99" s="72" t="str">
        <f t="shared" si="3"/>
        <v>NRO-10-013 LUSIGNY SUR BARSE</v>
      </c>
      <c r="BH99" s="72" t="s">
        <v>188</v>
      </c>
      <c r="BI99" s="72" t="s">
        <v>499</v>
      </c>
      <c r="BJ99" s="72" t="s">
        <v>274</v>
      </c>
      <c r="BL99" s="75">
        <v>43690</v>
      </c>
      <c r="BP99" s="72">
        <v>10270</v>
      </c>
      <c r="BQ99" s="72">
        <v>10209</v>
      </c>
      <c r="BR99" s="72" t="s">
        <v>500</v>
      </c>
    </row>
    <row r="100" spans="59:70" x14ac:dyDescent="0.2">
      <c r="BG100" s="72" t="str">
        <f t="shared" si="3"/>
        <v>NRO-10-014 BOUILLY</v>
      </c>
      <c r="BH100" s="72" t="s">
        <v>188</v>
      </c>
      <c r="BI100" s="72" t="s">
        <v>501</v>
      </c>
      <c r="BJ100" s="72" t="s">
        <v>274</v>
      </c>
      <c r="BL100" s="75">
        <v>43690</v>
      </c>
      <c r="BP100" s="72">
        <v>10320</v>
      </c>
      <c r="BQ100" s="72">
        <v>10051</v>
      </c>
      <c r="BR100" s="72" t="s">
        <v>502</v>
      </c>
    </row>
    <row r="101" spans="59:70" x14ac:dyDescent="0.2">
      <c r="BG101" s="72" t="str">
        <f t="shared" si="3"/>
        <v>NRO-10-015 LAINES AUX BOIS</v>
      </c>
      <c r="BH101" s="72" t="s">
        <v>188</v>
      </c>
      <c r="BI101" s="72" t="s">
        <v>503</v>
      </c>
      <c r="BJ101" s="72" t="s">
        <v>274</v>
      </c>
      <c r="BL101" s="75">
        <v>43690</v>
      </c>
      <c r="BP101" s="72">
        <v>10120</v>
      </c>
      <c r="BQ101" s="72">
        <v>10186</v>
      </c>
      <c r="BR101" s="72" t="s">
        <v>504</v>
      </c>
    </row>
    <row r="102" spans="59:70" x14ac:dyDescent="0.2">
      <c r="BG102" s="72" t="str">
        <f t="shared" si="3"/>
        <v>NRO-10-016 VOUE</v>
      </c>
      <c r="BH102" s="72" t="s">
        <v>188</v>
      </c>
      <c r="BI102" s="72" t="s">
        <v>505</v>
      </c>
      <c r="BJ102" s="72" t="s">
        <v>279</v>
      </c>
      <c r="BK102" s="75">
        <v>43410</v>
      </c>
      <c r="BL102" s="75">
        <v>43410</v>
      </c>
      <c r="BO102" s="72" t="s">
        <v>506</v>
      </c>
      <c r="BP102" s="72">
        <v>10150</v>
      </c>
      <c r="BQ102" s="72">
        <v>10442</v>
      </c>
      <c r="BR102" s="72" t="s">
        <v>507</v>
      </c>
    </row>
    <row r="103" spans="59:70" x14ac:dyDescent="0.2">
      <c r="BG103" s="72" t="str">
        <f t="shared" si="3"/>
        <v>NRO-10-017 THENNELIERES</v>
      </c>
      <c r="BH103" s="72" t="s">
        <v>188</v>
      </c>
      <c r="BI103" s="72" t="s">
        <v>508</v>
      </c>
      <c r="BJ103" s="72" t="s">
        <v>274</v>
      </c>
      <c r="BL103" s="75">
        <v>43690</v>
      </c>
      <c r="BP103" s="72">
        <v>10410</v>
      </c>
      <c r="BQ103" s="72">
        <v>10375</v>
      </c>
      <c r="BR103" s="72" t="s">
        <v>509</v>
      </c>
    </row>
    <row r="104" spans="59:70" x14ac:dyDescent="0.2">
      <c r="BG104" s="72" t="str">
        <f t="shared" si="3"/>
        <v>NRO-10-018 BRIENNE LE CHATEAU</v>
      </c>
      <c r="BH104" s="72" t="s">
        <v>188</v>
      </c>
      <c r="BI104" s="72" t="s">
        <v>510</v>
      </c>
      <c r="BJ104" s="72" t="s">
        <v>279</v>
      </c>
      <c r="BK104" s="75">
        <v>43426</v>
      </c>
      <c r="BL104" s="75">
        <v>43426</v>
      </c>
      <c r="BO104" s="72" t="s">
        <v>511</v>
      </c>
      <c r="BP104" s="72">
        <v>10500</v>
      </c>
      <c r="BQ104" s="72">
        <v>10064</v>
      </c>
      <c r="BR104" s="72" t="s">
        <v>512</v>
      </c>
    </row>
    <row r="105" spans="59:70" x14ac:dyDescent="0.2">
      <c r="BG105" s="72" t="str">
        <f t="shared" si="3"/>
        <v>NRO-10-019 VENDEUVRE SUR BARSE</v>
      </c>
      <c r="BH105" s="72" t="s">
        <v>188</v>
      </c>
      <c r="BI105" s="72" t="s">
        <v>513</v>
      </c>
      <c r="BJ105" s="72" t="s">
        <v>274</v>
      </c>
      <c r="BL105" s="75">
        <v>43690</v>
      </c>
      <c r="BP105" s="72">
        <v>10140</v>
      </c>
      <c r="BQ105" s="72">
        <v>10401</v>
      </c>
      <c r="BR105" s="72" t="s">
        <v>514</v>
      </c>
    </row>
    <row r="106" spans="59:70" x14ac:dyDescent="0.2">
      <c r="BG106" s="72" t="str">
        <f t="shared" si="3"/>
        <v>NRO-10-020 VILLE SUR TERRE</v>
      </c>
      <c r="BH106" s="72" t="s">
        <v>188</v>
      </c>
      <c r="BI106" s="72" t="s">
        <v>515</v>
      </c>
      <c r="BJ106" s="72" t="s">
        <v>274</v>
      </c>
      <c r="BL106" s="75">
        <v>43690</v>
      </c>
      <c r="BP106" s="72">
        <v>10200</v>
      </c>
      <c r="BQ106" s="72">
        <v>10428</v>
      </c>
      <c r="BR106" s="72" t="s">
        <v>516</v>
      </c>
    </row>
    <row r="107" spans="59:70" x14ac:dyDescent="0.2">
      <c r="BG107" s="72" t="str">
        <f t="shared" si="3"/>
        <v>NRO-10-021 LESMONT</v>
      </c>
      <c r="BH107" s="72" t="s">
        <v>188</v>
      </c>
      <c r="BI107" s="72" t="s">
        <v>517</v>
      </c>
      <c r="BJ107" s="72" t="s">
        <v>279</v>
      </c>
      <c r="BK107" s="75">
        <v>43551</v>
      </c>
      <c r="BL107" s="75">
        <v>43551</v>
      </c>
      <c r="BO107" s="72" t="s">
        <v>518</v>
      </c>
      <c r="BP107" s="72">
        <v>10500</v>
      </c>
      <c r="BQ107" s="72">
        <v>10193</v>
      </c>
      <c r="BR107" s="72" t="s">
        <v>519</v>
      </c>
    </row>
    <row r="108" spans="59:70" x14ac:dyDescent="0.2">
      <c r="BG108" s="72" t="str">
        <f t="shared" si="3"/>
        <v>NRO-10-022 CHAVANGES</v>
      </c>
      <c r="BH108" s="72" t="s">
        <v>188</v>
      </c>
      <c r="BI108" s="72" t="s">
        <v>520</v>
      </c>
      <c r="BJ108" s="72" t="s">
        <v>279</v>
      </c>
      <c r="BK108" s="75">
        <v>43635</v>
      </c>
      <c r="BL108" s="75">
        <v>43635</v>
      </c>
      <c r="BM108" s="72">
        <v>3</v>
      </c>
      <c r="BO108" s="72" t="s">
        <v>521</v>
      </c>
      <c r="BP108" s="72">
        <v>10330</v>
      </c>
      <c r="BQ108" s="72">
        <v>10094</v>
      </c>
      <c r="BR108" s="72" t="s">
        <v>522</v>
      </c>
    </row>
    <row r="109" spans="59:70" x14ac:dyDescent="0.2">
      <c r="BG109" s="72" t="str">
        <f t="shared" si="3"/>
        <v>NRO-10-023 RAMERUPT</v>
      </c>
      <c r="BH109" s="72" t="s">
        <v>188</v>
      </c>
      <c r="BI109" s="72" t="s">
        <v>523</v>
      </c>
      <c r="BJ109" s="72" t="s">
        <v>279</v>
      </c>
      <c r="BK109" s="75">
        <v>43425</v>
      </c>
      <c r="BL109" s="75">
        <v>43425</v>
      </c>
      <c r="BM109" s="72">
        <v>2</v>
      </c>
      <c r="BO109" s="72" t="s">
        <v>524</v>
      </c>
      <c r="BP109" s="72">
        <v>10240</v>
      </c>
      <c r="BQ109" s="72">
        <v>10314</v>
      </c>
      <c r="BR109" s="72" t="s">
        <v>525</v>
      </c>
    </row>
    <row r="110" spans="59:70" x14ac:dyDescent="0.2">
      <c r="BG110" s="72" t="str">
        <f t="shared" si="3"/>
        <v>NRO-10-024 ARCIS SUR AUBE</v>
      </c>
      <c r="BH110" s="72" t="s">
        <v>188</v>
      </c>
      <c r="BI110" s="72" t="s">
        <v>526</v>
      </c>
      <c r="BJ110" s="72" t="s">
        <v>292</v>
      </c>
      <c r="BL110" s="75">
        <v>44197</v>
      </c>
      <c r="BO110" s="72" t="s">
        <v>527</v>
      </c>
      <c r="BP110" s="72">
        <v>10700</v>
      </c>
      <c r="BQ110" s="72">
        <v>10006</v>
      </c>
      <c r="BR110" s="72" t="s">
        <v>528</v>
      </c>
    </row>
    <row r="111" spans="59:70" x14ac:dyDescent="0.2">
      <c r="BG111" s="72" t="str">
        <f t="shared" si="3"/>
        <v>NRO-10-025 MAILLY LE CAMP</v>
      </c>
      <c r="BH111" s="72" t="s">
        <v>188</v>
      </c>
      <c r="BI111" s="72" t="s">
        <v>529</v>
      </c>
      <c r="BJ111" s="72" t="s">
        <v>274</v>
      </c>
      <c r="BL111" s="75">
        <v>43690</v>
      </c>
      <c r="BP111" s="72">
        <v>10230</v>
      </c>
      <c r="BQ111" s="72">
        <v>10216</v>
      </c>
      <c r="BR111" s="72" t="s">
        <v>530</v>
      </c>
    </row>
    <row r="112" spans="59:70" x14ac:dyDescent="0.2">
      <c r="BG112" s="72" t="str">
        <f t="shared" si="3"/>
        <v>NRO-10-026 PLANCY L ABBAYE</v>
      </c>
      <c r="BH112" s="72" t="s">
        <v>188</v>
      </c>
      <c r="BI112" s="72" t="s">
        <v>531</v>
      </c>
      <c r="BJ112" s="72" t="s">
        <v>274</v>
      </c>
      <c r="BL112" s="75">
        <v>43690</v>
      </c>
      <c r="BP112" s="72">
        <v>10380</v>
      </c>
      <c r="BQ112" s="72">
        <v>10289</v>
      </c>
      <c r="BR112" s="72" t="s">
        <v>532</v>
      </c>
    </row>
    <row r="113" spans="59:70" x14ac:dyDescent="0.2">
      <c r="BG113" s="72" t="str">
        <f t="shared" si="3"/>
        <v>NRO-10-027 ST MESMIN</v>
      </c>
      <c r="BH113" s="72" t="s">
        <v>188</v>
      </c>
      <c r="BI113" s="72" t="s">
        <v>533</v>
      </c>
      <c r="BJ113" s="72" t="s">
        <v>274</v>
      </c>
      <c r="BL113" s="75">
        <v>43690</v>
      </c>
      <c r="BP113" s="72">
        <v>10280</v>
      </c>
      <c r="BQ113" s="72">
        <v>10353</v>
      </c>
      <c r="BR113" s="72" t="s">
        <v>534</v>
      </c>
    </row>
    <row r="114" spans="59:70" x14ac:dyDescent="0.2">
      <c r="BG114" s="72" t="str">
        <f t="shared" si="3"/>
        <v>NRO-10-028 CHACENAY</v>
      </c>
      <c r="BH114" s="72" t="s">
        <v>188</v>
      </c>
      <c r="BI114" s="72" t="s">
        <v>535</v>
      </c>
      <c r="BJ114" s="72" t="s">
        <v>274</v>
      </c>
      <c r="BL114" s="75">
        <v>43690</v>
      </c>
      <c r="BP114" s="72">
        <v>10110</v>
      </c>
      <c r="BQ114" s="72">
        <v>10071</v>
      </c>
      <c r="BR114" s="72" t="s">
        <v>536</v>
      </c>
    </row>
    <row r="115" spans="59:70" x14ac:dyDescent="0.2">
      <c r="BG115" s="72" t="str">
        <f t="shared" si="3"/>
        <v>NRO-10-029 ESSOYES</v>
      </c>
      <c r="BH115" s="72" t="s">
        <v>188</v>
      </c>
      <c r="BI115" s="72" t="s">
        <v>537</v>
      </c>
      <c r="BJ115" s="72" t="s">
        <v>274</v>
      </c>
      <c r="BL115" s="75">
        <v>43690</v>
      </c>
      <c r="BP115" s="72">
        <v>10360</v>
      </c>
      <c r="BQ115" s="72">
        <v>10141</v>
      </c>
      <c r="BR115" s="72" t="s">
        <v>538</v>
      </c>
    </row>
    <row r="116" spans="59:70" x14ac:dyDescent="0.2">
      <c r="BG116" s="72" t="str">
        <f t="shared" si="3"/>
        <v>NRO-10-030 MEURVILLE</v>
      </c>
      <c r="BH116" s="72" t="s">
        <v>188</v>
      </c>
      <c r="BI116" s="72" t="s">
        <v>539</v>
      </c>
      <c r="BJ116" s="72" t="s">
        <v>274</v>
      </c>
      <c r="BL116" s="75">
        <v>43690</v>
      </c>
      <c r="BP116" s="72">
        <v>10200</v>
      </c>
      <c r="BQ116" s="72">
        <v>10242</v>
      </c>
      <c r="BR116" s="72" t="s">
        <v>540</v>
      </c>
    </row>
    <row r="117" spans="59:70" x14ac:dyDescent="0.2">
      <c r="BG117" s="72" t="str">
        <f t="shared" si="3"/>
        <v>NRO-10-031 VILLE SOUS LA FERTE</v>
      </c>
      <c r="BH117" s="72" t="s">
        <v>188</v>
      </c>
      <c r="BI117" s="72" t="s">
        <v>541</v>
      </c>
      <c r="BJ117" s="72" t="s">
        <v>274</v>
      </c>
      <c r="BL117" s="75">
        <v>43690</v>
      </c>
      <c r="BP117" s="72">
        <v>10310</v>
      </c>
      <c r="BQ117" s="72">
        <v>10426</v>
      </c>
      <c r="BR117" s="72" t="s">
        <v>542</v>
      </c>
    </row>
    <row r="118" spans="59:70" x14ac:dyDescent="0.2">
      <c r="BG118" s="72" t="str">
        <f t="shared" si="3"/>
        <v>NRO-10-032 ROMILLY SUR SEINE</v>
      </c>
      <c r="BH118" s="72" t="s">
        <v>188</v>
      </c>
      <c r="BI118" s="72" t="s">
        <v>543</v>
      </c>
      <c r="BJ118" s="72" t="s">
        <v>279</v>
      </c>
      <c r="BK118" s="75">
        <v>43432</v>
      </c>
      <c r="BL118" s="75">
        <v>43432</v>
      </c>
      <c r="BM118" s="72">
        <v>14</v>
      </c>
      <c r="BO118" s="72" t="s">
        <v>544</v>
      </c>
      <c r="BP118" s="72">
        <v>10100</v>
      </c>
      <c r="BQ118" s="72">
        <v>10323</v>
      </c>
      <c r="BR118" s="72" t="s">
        <v>545</v>
      </c>
    </row>
    <row r="119" spans="59:70" x14ac:dyDescent="0.2">
      <c r="BG119" s="72" t="str">
        <f t="shared" si="3"/>
        <v>NRO-10-033 MAIZIERES LA GRANDE PAROISSE</v>
      </c>
      <c r="BH119" s="72" t="s">
        <v>188</v>
      </c>
      <c r="BI119" s="72" t="s">
        <v>546</v>
      </c>
      <c r="BJ119" s="72" t="s">
        <v>274</v>
      </c>
      <c r="BL119" s="75">
        <v>43690</v>
      </c>
      <c r="BP119" s="72">
        <v>10510</v>
      </c>
      <c r="BQ119" s="72">
        <v>10220</v>
      </c>
      <c r="BR119" s="72" t="s">
        <v>547</v>
      </c>
    </row>
    <row r="120" spans="59:70" x14ac:dyDescent="0.2">
      <c r="BG120" s="72" t="str">
        <f t="shared" si="3"/>
        <v>NRO-10-034 MUSSY SUR SEINE</v>
      </c>
      <c r="BH120" s="72" t="s">
        <v>188</v>
      </c>
      <c r="BI120" s="72" t="s">
        <v>548</v>
      </c>
      <c r="BJ120" s="72" t="s">
        <v>274</v>
      </c>
      <c r="BL120" s="75">
        <v>43690</v>
      </c>
      <c r="BP120" s="72">
        <v>10250</v>
      </c>
      <c r="BQ120" s="72">
        <v>10261</v>
      </c>
      <c r="BR120" s="72" t="s">
        <v>549</v>
      </c>
    </row>
    <row r="121" spans="59:70" x14ac:dyDescent="0.2">
      <c r="BG121" s="72" t="str">
        <f t="shared" si="3"/>
        <v>NRO-10-035 GYE SUR SEINE</v>
      </c>
      <c r="BH121" s="72" t="s">
        <v>188</v>
      </c>
      <c r="BI121" s="72" t="s">
        <v>550</v>
      </c>
      <c r="BJ121" s="72" t="s">
        <v>274</v>
      </c>
      <c r="BL121" s="75">
        <v>43690</v>
      </c>
      <c r="BP121" s="72">
        <v>10250</v>
      </c>
      <c r="BQ121" s="72">
        <v>10170</v>
      </c>
      <c r="BR121" s="72" t="s">
        <v>551</v>
      </c>
    </row>
    <row r="122" spans="59:70" x14ac:dyDescent="0.2">
      <c r="BG122" s="72" t="str">
        <f t="shared" si="3"/>
        <v>NRO-10-036 VANLAY</v>
      </c>
      <c r="BH122" s="72" t="s">
        <v>188</v>
      </c>
      <c r="BI122" s="72" t="s">
        <v>552</v>
      </c>
      <c r="BJ122" s="72" t="s">
        <v>292</v>
      </c>
      <c r="BL122" s="75">
        <v>44197</v>
      </c>
      <c r="BO122" s="72" t="s">
        <v>553</v>
      </c>
      <c r="BP122" s="72">
        <v>10210</v>
      </c>
      <c r="BQ122" s="72">
        <v>10395</v>
      </c>
      <c r="BR122" s="72" t="s">
        <v>554</v>
      </c>
    </row>
    <row r="123" spans="59:70" x14ac:dyDescent="0.2">
      <c r="BG123" s="72" t="str">
        <f t="shared" si="3"/>
        <v>NRO-10-037 CRANCEY</v>
      </c>
      <c r="BH123" s="72" t="s">
        <v>188</v>
      </c>
      <c r="BI123" s="72" t="s">
        <v>555</v>
      </c>
      <c r="BJ123" s="72" t="s">
        <v>279</v>
      </c>
      <c r="BK123" s="75">
        <v>43537</v>
      </c>
      <c r="BL123" s="75">
        <v>43537</v>
      </c>
      <c r="BO123" s="72" t="s">
        <v>556</v>
      </c>
      <c r="BP123" s="72">
        <v>10100</v>
      </c>
      <c r="BQ123" s="72">
        <v>10114</v>
      </c>
      <c r="BR123" s="72" t="s">
        <v>557</v>
      </c>
    </row>
    <row r="124" spans="59:70" x14ac:dyDescent="0.2">
      <c r="BG124" s="72" t="str">
        <f t="shared" si="3"/>
        <v>NRO-10-038 NOGENT SUR SEINE</v>
      </c>
      <c r="BH124" s="72" t="s">
        <v>188</v>
      </c>
      <c r="BI124" s="72" t="s">
        <v>558</v>
      </c>
      <c r="BJ124" s="72" t="s">
        <v>279</v>
      </c>
      <c r="BK124" s="75">
        <v>43628</v>
      </c>
      <c r="BL124" s="75">
        <v>43628</v>
      </c>
      <c r="BO124" s="72" t="s">
        <v>559</v>
      </c>
      <c r="BP124" s="72">
        <v>10400</v>
      </c>
      <c r="BQ124" s="72">
        <v>10268</v>
      </c>
      <c r="BR124" s="72" t="s">
        <v>560</v>
      </c>
    </row>
    <row r="125" spans="59:70" x14ac:dyDescent="0.2">
      <c r="BG125" s="72" t="str">
        <f t="shared" si="3"/>
        <v>NRO-10-039 TRAINEL</v>
      </c>
      <c r="BH125" s="72" t="s">
        <v>188</v>
      </c>
      <c r="BI125" s="72" t="s">
        <v>561</v>
      </c>
      <c r="BJ125" s="72" t="s">
        <v>274</v>
      </c>
      <c r="BL125" s="75">
        <v>43690</v>
      </c>
      <c r="BP125" s="72">
        <v>10400</v>
      </c>
      <c r="BQ125" s="72">
        <v>10382</v>
      </c>
      <c r="BR125" s="72" t="s">
        <v>562</v>
      </c>
    </row>
    <row r="126" spans="59:70" x14ac:dyDescent="0.2">
      <c r="BG126" s="72" t="str">
        <f t="shared" si="3"/>
        <v>NRO-10-040 ST BENOIST SUR VANNE</v>
      </c>
      <c r="BH126" s="72" t="s">
        <v>188</v>
      </c>
      <c r="BI126" s="72" t="s">
        <v>563</v>
      </c>
      <c r="BJ126" s="72" t="s">
        <v>274</v>
      </c>
      <c r="BL126" s="75">
        <v>43690</v>
      </c>
      <c r="BP126" s="72">
        <v>10160</v>
      </c>
      <c r="BQ126" s="72">
        <v>10335</v>
      </c>
      <c r="BR126" s="72" t="s">
        <v>564</v>
      </c>
    </row>
    <row r="127" spans="59:70" x14ac:dyDescent="0.2">
      <c r="BG127" s="72" t="str">
        <f t="shared" si="3"/>
        <v>NRO-10-041 ESTISSAC</v>
      </c>
      <c r="BH127" s="72" t="s">
        <v>188</v>
      </c>
      <c r="BI127" s="72" t="s">
        <v>565</v>
      </c>
      <c r="BJ127" s="72" t="s">
        <v>274</v>
      </c>
      <c r="BL127" s="75">
        <v>43690</v>
      </c>
      <c r="BP127" s="72">
        <v>10190</v>
      </c>
      <c r="BQ127" s="72">
        <v>10142</v>
      </c>
      <c r="BR127" s="72" t="s">
        <v>566</v>
      </c>
    </row>
    <row r="128" spans="59:70" x14ac:dyDescent="0.2">
      <c r="BG128" s="72" t="str">
        <f t="shared" si="3"/>
        <v>NRO-10-042 JEUGNY</v>
      </c>
      <c r="BH128" s="72" t="s">
        <v>188</v>
      </c>
      <c r="BI128" s="72" t="s">
        <v>567</v>
      </c>
      <c r="BJ128" s="72" t="s">
        <v>274</v>
      </c>
      <c r="BL128" s="75">
        <v>43690</v>
      </c>
      <c r="BP128" s="72">
        <v>10320</v>
      </c>
      <c r="BQ128" s="72">
        <v>10179</v>
      </c>
      <c r="BR128" s="72" t="s">
        <v>568</v>
      </c>
    </row>
    <row r="129" spans="59:70" x14ac:dyDescent="0.2">
      <c r="BG129" s="72" t="str">
        <f t="shared" si="3"/>
        <v>NRO-10-043 AUXON</v>
      </c>
      <c r="BH129" s="72" t="s">
        <v>188</v>
      </c>
      <c r="BI129" s="72" t="s">
        <v>569</v>
      </c>
      <c r="BJ129" s="72" t="s">
        <v>274</v>
      </c>
      <c r="BL129" s="75">
        <v>43690</v>
      </c>
      <c r="BP129" s="72">
        <v>10130</v>
      </c>
      <c r="BQ129" s="72">
        <v>10018</v>
      </c>
      <c r="BR129" s="72" t="s">
        <v>570</v>
      </c>
    </row>
    <row r="130" spans="59:70" x14ac:dyDescent="0.2">
      <c r="BG130" s="72" t="str">
        <f t="shared" si="3"/>
        <v>NRO-10-044 ERVY LE CHATEL</v>
      </c>
      <c r="BH130" s="72" t="s">
        <v>188</v>
      </c>
      <c r="BI130" s="72" t="s">
        <v>571</v>
      </c>
      <c r="BJ130" s="72" t="s">
        <v>274</v>
      </c>
      <c r="BL130" s="75">
        <v>43690</v>
      </c>
      <c r="BP130" s="72">
        <v>10130</v>
      </c>
      <c r="BQ130" s="72">
        <v>10140</v>
      </c>
      <c r="BR130" s="72" t="s">
        <v>572</v>
      </c>
    </row>
    <row r="131" spans="59:70" x14ac:dyDescent="0.2">
      <c r="BG131" s="72" t="str">
        <f t="shared" si="3"/>
        <v>NRO-10-045 ST LYE</v>
      </c>
      <c r="BH131" s="72" t="s">
        <v>188</v>
      </c>
      <c r="BI131" s="72" t="s">
        <v>573</v>
      </c>
      <c r="BJ131" s="72" t="s">
        <v>274</v>
      </c>
      <c r="BL131" s="75">
        <v>43690</v>
      </c>
      <c r="BP131" s="72">
        <v>10180</v>
      </c>
      <c r="BQ131" s="72">
        <v>10349</v>
      </c>
      <c r="BR131" s="72" t="s">
        <v>574</v>
      </c>
    </row>
    <row r="132" spans="59:70" x14ac:dyDescent="0.2">
      <c r="BG132" s="72" t="str">
        <f t="shared" si="3"/>
        <v>NRO-10-046 CRENEY PRES TROYES</v>
      </c>
      <c r="BH132" s="72" t="s">
        <v>188</v>
      </c>
      <c r="BI132" s="72" t="s">
        <v>575</v>
      </c>
      <c r="BJ132" s="72" t="s">
        <v>279</v>
      </c>
      <c r="BK132" s="75">
        <v>43417</v>
      </c>
      <c r="BL132" s="75">
        <v>43417</v>
      </c>
      <c r="BO132" s="72" t="s">
        <v>576</v>
      </c>
      <c r="BP132" s="72">
        <v>10150</v>
      </c>
      <c r="BQ132" s="72">
        <v>10115</v>
      </c>
      <c r="BR132" s="72" t="s">
        <v>577</v>
      </c>
    </row>
    <row r="133" spans="59:70" x14ac:dyDescent="0.2">
      <c r="BG133" s="72" t="str">
        <f t="shared" si="3"/>
        <v>NRO-10-047 MARIGNY LE CHATEL</v>
      </c>
      <c r="BH133" s="72" t="s">
        <v>188</v>
      </c>
      <c r="BI133" s="72" t="s">
        <v>578</v>
      </c>
      <c r="BJ133" s="72" t="s">
        <v>274</v>
      </c>
      <c r="BL133" s="75">
        <v>43690</v>
      </c>
      <c r="BP133" s="72">
        <v>10350</v>
      </c>
      <c r="BQ133" s="72">
        <v>10224</v>
      </c>
      <c r="BR133" s="72" t="s">
        <v>579</v>
      </c>
    </row>
    <row r="134" spans="59:70" x14ac:dyDescent="0.2">
      <c r="BG134" s="72" t="str">
        <f t="shared" si="3"/>
        <v>NRO-10-048 PINEY</v>
      </c>
      <c r="BH134" s="72" t="s">
        <v>188</v>
      </c>
      <c r="BI134" s="72" t="s">
        <v>580</v>
      </c>
      <c r="BJ134" s="72" t="s">
        <v>279</v>
      </c>
      <c r="BK134" s="75">
        <v>43607</v>
      </c>
      <c r="BL134" s="75">
        <v>43607</v>
      </c>
      <c r="BO134" s="72" t="s">
        <v>581</v>
      </c>
      <c r="BP134" s="72">
        <v>10220</v>
      </c>
      <c r="BQ134" s="72">
        <v>10287</v>
      </c>
      <c r="BR134" s="72" t="s">
        <v>582</v>
      </c>
    </row>
    <row r="135" spans="59:70" x14ac:dyDescent="0.2">
      <c r="BG135" s="72" t="str">
        <f t="shared" si="3"/>
        <v>NRO-10-049 DOLANCOURT</v>
      </c>
      <c r="BH135" s="72" t="s">
        <v>188</v>
      </c>
      <c r="BI135" s="72" t="s">
        <v>583</v>
      </c>
      <c r="BJ135" s="72" t="s">
        <v>274</v>
      </c>
      <c r="BL135" s="75">
        <v>43690</v>
      </c>
      <c r="BP135" s="72">
        <v>10200</v>
      </c>
      <c r="BQ135" s="72">
        <v>10126</v>
      </c>
      <c r="BR135" s="72" t="s">
        <v>584</v>
      </c>
    </row>
    <row r="136" spans="59:70" x14ac:dyDescent="0.2">
      <c r="BG136" s="72" t="str">
        <f t="shared" ref="BG136:BG199" si="4">CONCATENATE(BI136," ",BR136)</f>
        <v>NRO-10-050 BAR SUR AUBE</v>
      </c>
      <c r="BH136" s="72" t="s">
        <v>188</v>
      </c>
      <c r="BI136" s="72" t="s">
        <v>585</v>
      </c>
      <c r="BJ136" s="72" t="s">
        <v>279</v>
      </c>
      <c r="BK136" s="75">
        <v>44033</v>
      </c>
      <c r="BL136" s="75">
        <v>44033</v>
      </c>
      <c r="BO136" s="72" t="s">
        <v>586</v>
      </c>
      <c r="BP136" s="72">
        <v>10200</v>
      </c>
      <c r="BQ136" s="72">
        <v>10033</v>
      </c>
      <c r="BR136" s="72" t="s">
        <v>587</v>
      </c>
    </row>
    <row r="137" spans="59:70" x14ac:dyDescent="0.2">
      <c r="BG137" s="72" t="str">
        <f t="shared" si="4"/>
        <v>NRO-10-051 LIGNIERES</v>
      </c>
      <c r="BH137" s="72" t="s">
        <v>188</v>
      </c>
      <c r="BI137" s="72" t="s">
        <v>588</v>
      </c>
      <c r="BJ137" s="72" t="s">
        <v>274</v>
      </c>
      <c r="BL137" s="75">
        <v>43690</v>
      </c>
      <c r="BP137" s="72">
        <v>10130</v>
      </c>
      <c r="BQ137" s="72">
        <v>10196</v>
      </c>
      <c r="BR137" s="72" t="s">
        <v>589</v>
      </c>
    </row>
    <row r="138" spans="59:70" x14ac:dyDescent="0.2">
      <c r="BG138" s="72" t="str">
        <f t="shared" si="4"/>
        <v>NRO-10-052 CHENNEGY</v>
      </c>
      <c r="BH138" s="72" t="s">
        <v>188</v>
      </c>
      <c r="BI138" s="72" t="s">
        <v>590</v>
      </c>
      <c r="BJ138" s="72" t="s">
        <v>274</v>
      </c>
      <c r="BL138" s="75">
        <v>43690</v>
      </c>
      <c r="BP138" s="72">
        <v>10190</v>
      </c>
      <c r="BQ138" s="72">
        <v>10096</v>
      </c>
      <c r="BR138" s="72" t="s">
        <v>591</v>
      </c>
    </row>
    <row r="139" spans="59:70" x14ac:dyDescent="0.2">
      <c r="BG139" s="72" t="str">
        <f t="shared" si="4"/>
        <v>NRO-10-053 AVANT LES MARCILLY</v>
      </c>
      <c r="BH139" s="72" t="s">
        <v>188</v>
      </c>
      <c r="BI139" s="72" t="s">
        <v>592</v>
      </c>
      <c r="BJ139" s="72" t="s">
        <v>279</v>
      </c>
      <c r="BK139" s="75">
        <v>43887</v>
      </c>
      <c r="BL139" s="75">
        <v>43887</v>
      </c>
      <c r="BO139" s="72" t="s">
        <v>593</v>
      </c>
      <c r="BP139" s="72">
        <v>10400</v>
      </c>
      <c r="BQ139" s="72">
        <v>10020</v>
      </c>
      <c r="BR139" s="72" t="s">
        <v>594</v>
      </c>
    </row>
    <row r="140" spans="59:70" x14ac:dyDescent="0.2">
      <c r="BG140" s="72" t="str">
        <f t="shared" si="4"/>
        <v>NRO-11-001 ALZONNE</v>
      </c>
      <c r="BH140" s="72" t="s">
        <v>215</v>
      </c>
      <c r="BI140" s="72" t="s">
        <v>595</v>
      </c>
      <c r="BJ140" s="72" t="s">
        <v>279</v>
      </c>
      <c r="BK140" s="75">
        <v>43679</v>
      </c>
      <c r="BL140" s="75">
        <v>43679</v>
      </c>
      <c r="BO140" s="72" t="s">
        <v>596</v>
      </c>
      <c r="BP140" s="72">
        <v>11170</v>
      </c>
      <c r="BQ140" s="72">
        <v>11009</v>
      </c>
      <c r="BR140" s="72" t="s">
        <v>597</v>
      </c>
    </row>
    <row r="141" spans="59:70" x14ac:dyDescent="0.2">
      <c r="BG141" s="72" t="str">
        <f t="shared" si="4"/>
        <v>NRO-11-002 AZILLE</v>
      </c>
      <c r="BH141" s="72" t="s">
        <v>215</v>
      </c>
      <c r="BI141" s="72" t="s">
        <v>598</v>
      </c>
      <c r="BJ141" s="72" t="s">
        <v>599</v>
      </c>
      <c r="BK141" s="75">
        <v>43671</v>
      </c>
      <c r="BL141" s="75">
        <v>43794</v>
      </c>
      <c r="BO141" s="72" t="s">
        <v>600</v>
      </c>
      <c r="BP141" s="72">
        <v>11700</v>
      </c>
      <c r="BQ141" s="72">
        <v>11022</v>
      </c>
      <c r="BR141" s="72" t="s">
        <v>601</v>
      </c>
    </row>
    <row r="142" spans="59:70" x14ac:dyDescent="0.2">
      <c r="BG142" s="72" t="str">
        <f t="shared" si="4"/>
        <v>NRO-11-003 BELPECH</v>
      </c>
      <c r="BH142" s="72" t="s">
        <v>215</v>
      </c>
      <c r="BI142" s="72" t="s">
        <v>602</v>
      </c>
      <c r="BJ142" s="72" t="s">
        <v>292</v>
      </c>
      <c r="BO142" s="72" t="s">
        <v>603</v>
      </c>
      <c r="BP142" s="72">
        <v>11420</v>
      </c>
      <c r="BQ142" s="72">
        <v>11033</v>
      </c>
      <c r="BR142" s="72" t="s">
        <v>604</v>
      </c>
    </row>
    <row r="143" spans="59:70" x14ac:dyDescent="0.2">
      <c r="BG143" s="72" t="str">
        <f t="shared" si="4"/>
        <v>NRO-11-004 BRAM</v>
      </c>
      <c r="BH143" s="72" t="s">
        <v>215</v>
      </c>
      <c r="BI143" s="72" t="s">
        <v>605</v>
      </c>
      <c r="BJ143" s="72" t="s">
        <v>279</v>
      </c>
      <c r="BK143" s="75">
        <v>43679</v>
      </c>
      <c r="BL143" s="75">
        <v>43679</v>
      </c>
      <c r="BO143" s="72" t="s">
        <v>606</v>
      </c>
      <c r="BP143" s="72">
        <v>11150</v>
      </c>
      <c r="BQ143" s="72">
        <v>11049</v>
      </c>
      <c r="BR143" s="72" t="s">
        <v>607</v>
      </c>
    </row>
    <row r="144" spans="59:70" x14ac:dyDescent="0.2">
      <c r="BG144" s="72" t="str">
        <f t="shared" si="4"/>
        <v>NRO-11-005 CAPENDU</v>
      </c>
      <c r="BH144" s="72" t="s">
        <v>215</v>
      </c>
      <c r="BI144" s="72" t="s">
        <v>608</v>
      </c>
      <c r="BJ144" s="72" t="s">
        <v>279</v>
      </c>
      <c r="BK144" s="75">
        <v>43361</v>
      </c>
      <c r="BL144" s="75">
        <v>43465</v>
      </c>
      <c r="BO144" s="72" t="s">
        <v>609</v>
      </c>
      <c r="BP144" s="72">
        <v>11700</v>
      </c>
      <c r="BQ144" s="72">
        <v>11068</v>
      </c>
      <c r="BR144" s="72" t="s">
        <v>610</v>
      </c>
    </row>
    <row r="145" spans="59:70" x14ac:dyDescent="0.2">
      <c r="BG145" s="72" t="str">
        <f t="shared" si="4"/>
        <v>NRO-11-006 CASTELNAUDARY</v>
      </c>
      <c r="BH145" s="72" t="s">
        <v>215</v>
      </c>
      <c r="BI145" s="72" t="s">
        <v>611</v>
      </c>
      <c r="BJ145" s="72" t="s">
        <v>279</v>
      </c>
      <c r="BK145" s="75">
        <v>43383</v>
      </c>
      <c r="BL145" s="75">
        <v>43465</v>
      </c>
      <c r="BO145" s="72" t="s">
        <v>612</v>
      </c>
      <c r="BP145" s="72">
        <v>11400</v>
      </c>
      <c r="BQ145" s="72">
        <v>11076</v>
      </c>
      <c r="BR145" s="72" t="s">
        <v>613</v>
      </c>
    </row>
    <row r="146" spans="59:70" x14ac:dyDescent="0.2">
      <c r="BG146" s="72" t="str">
        <f t="shared" si="4"/>
        <v>NRO-11-007 COUIZA</v>
      </c>
      <c r="BH146" s="72" t="s">
        <v>215</v>
      </c>
      <c r="BI146" s="72" t="s">
        <v>614</v>
      </c>
      <c r="BJ146" s="72" t="s">
        <v>599</v>
      </c>
      <c r="BK146" s="75">
        <v>43672</v>
      </c>
      <c r="BL146" s="75">
        <v>43690</v>
      </c>
      <c r="BO146" s="72" t="s">
        <v>615</v>
      </c>
      <c r="BP146" s="72">
        <v>11190</v>
      </c>
      <c r="BQ146" s="72">
        <v>11103</v>
      </c>
      <c r="BR146" s="72" t="s">
        <v>616</v>
      </c>
    </row>
    <row r="147" spans="59:70" x14ac:dyDescent="0.2">
      <c r="BG147" s="72" t="str">
        <f t="shared" si="4"/>
        <v>NRO-11-008 LEUCATE</v>
      </c>
      <c r="BH147" s="72" t="s">
        <v>215</v>
      </c>
      <c r="BI147" s="72" t="s">
        <v>617</v>
      </c>
      <c r="BJ147" s="72" t="s">
        <v>279</v>
      </c>
      <c r="BK147" s="75">
        <v>44006</v>
      </c>
      <c r="BL147" s="75">
        <v>44006</v>
      </c>
      <c r="BO147" s="72" t="s">
        <v>618</v>
      </c>
      <c r="BP147" s="72">
        <v>11370</v>
      </c>
      <c r="BQ147" s="72">
        <v>11202</v>
      </c>
      <c r="BR147" s="72" t="s">
        <v>619</v>
      </c>
    </row>
    <row r="148" spans="59:70" x14ac:dyDescent="0.2">
      <c r="BG148" s="72" t="str">
        <f t="shared" si="4"/>
        <v>NRO-11-009 LEZIGNAN CORBIERES</v>
      </c>
      <c r="BH148" s="72" t="s">
        <v>215</v>
      </c>
      <c r="BI148" s="72" t="s">
        <v>620</v>
      </c>
      <c r="BJ148" s="72" t="s">
        <v>279</v>
      </c>
      <c r="BK148" s="75">
        <v>43354</v>
      </c>
      <c r="BL148" s="75">
        <v>43465</v>
      </c>
      <c r="BM148" s="72">
        <v>24</v>
      </c>
      <c r="BN148" s="72" t="s">
        <v>621</v>
      </c>
      <c r="BO148" s="72" t="s">
        <v>622</v>
      </c>
      <c r="BP148" s="72">
        <v>11200</v>
      </c>
      <c r="BQ148" s="72">
        <v>11203</v>
      </c>
      <c r="BR148" s="72" t="s">
        <v>623</v>
      </c>
    </row>
    <row r="149" spans="59:70" x14ac:dyDescent="0.2">
      <c r="BG149" s="72" t="str">
        <f t="shared" si="4"/>
        <v>NRO-11-010 LIMOUX</v>
      </c>
      <c r="BH149" s="72" t="s">
        <v>215</v>
      </c>
      <c r="BI149" s="72" t="s">
        <v>624</v>
      </c>
      <c r="BJ149" s="72" t="s">
        <v>279</v>
      </c>
      <c r="BK149" s="75">
        <v>44095</v>
      </c>
      <c r="BL149" s="75">
        <v>44095</v>
      </c>
      <c r="BO149" s="72" t="s">
        <v>625</v>
      </c>
      <c r="BP149" s="72">
        <v>11300</v>
      </c>
      <c r="BQ149" s="72">
        <v>11206</v>
      </c>
      <c r="BR149" s="72" t="s">
        <v>626</v>
      </c>
    </row>
    <row r="150" spans="59:70" x14ac:dyDescent="0.2">
      <c r="BG150" s="72" t="str">
        <f t="shared" si="4"/>
        <v>NRO-11-011 PUIVERT</v>
      </c>
      <c r="BH150" s="72" t="s">
        <v>215</v>
      </c>
      <c r="BI150" s="72" t="s">
        <v>627</v>
      </c>
      <c r="BJ150" s="72" t="s">
        <v>599</v>
      </c>
      <c r="BK150" s="75">
        <v>43447</v>
      </c>
      <c r="BL150" s="75">
        <v>43465</v>
      </c>
      <c r="BO150" s="72" t="s">
        <v>628</v>
      </c>
      <c r="BP150" s="72">
        <v>11230</v>
      </c>
      <c r="BQ150" s="72">
        <v>11303</v>
      </c>
      <c r="BR150" s="72" t="s">
        <v>629</v>
      </c>
    </row>
    <row r="151" spans="59:70" x14ac:dyDescent="0.2">
      <c r="BG151" s="72" t="str">
        <f t="shared" si="4"/>
        <v>NRO-11-012 RENNES LES BAINS</v>
      </c>
      <c r="BH151" s="72" t="s">
        <v>215</v>
      </c>
      <c r="BI151" s="72" t="s">
        <v>630</v>
      </c>
      <c r="BJ151" s="72" t="s">
        <v>274</v>
      </c>
      <c r="BL151" s="75">
        <v>43690</v>
      </c>
      <c r="BP151" s="72">
        <v>11190</v>
      </c>
      <c r="BQ151" s="72">
        <v>11310</v>
      </c>
      <c r="BR151" s="72" t="s">
        <v>631</v>
      </c>
    </row>
    <row r="152" spans="59:70" x14ac:dyDescent="0.2">
      <c r="BG152" s="72" t="str">
        <f t="shared" si="4"/>
        <v>NRO-11-013 SIGEAN</v>
      </c>
      <c r="BH152" s="72" t="s">
        <v>215</v>
      </c>
      <c r="BI152" s="72" t="s">
        <v>632</v>
      </c>
      <c r="BJ152" s="72" t="s">
        <v>279</v>
      </c>
      <c r="BK152" s="75">
        <v>43465</v>
      </c>
      <c r="BL152" s="75">
        <v>43465</v>
      </c>
      <c r="BO152" s="72" t="s">
        <v>633</v>
      </c>
      <c r="BP152" s="72">
        <v>11130</v>
      </c>
      <c r="BQ152" s="72">
        <v>11379</v>
      </c>
      <c r="BR152" s="72" t="s">
        <v>634</v>
      </c>
    </row>
    <row r="153" spans="59:70" x14ac:dyDescent="0.2">
      <c r="BG153" s="72" t="str">
        <f t="shared" si="4"/>
        <v>NRO-11-014 ST LAURENT DE LA CABRERISSE</v>
      </c>
      <c r="BH153" s="72" t="s">
        <v>215</v>
      </c>
      <c r="BI153" s="72" t="s">
        <v>635</v>
      </c>
      <c r="BJ153" s="72" t="s">
        <v>279</v>
      </c>
      <c r="BK153" s="75">
        <v>43670</v>
      </c>
      <c r="BL153" s="75">
        <v>43670</v>
      </c>
      <c r="BO153" s="72" t="s">
        <v>636</v>
      </c>
      <c r="BP153" s="72">
        <v>11220</v>
      </c>
      <c r="BQ153" s="72">
        <v>11351</v>
      </c>
      <c r="BR153" s="72" t="s">
        <v>637</v>
      </c>
    </row>
    <row r="154" spans="59:70" x14ac:dyDescent="0.2">
      <c r="BG154" s="72" t="str">
        <f t="shared" si="4"/>
        <v>NRO-11-015 AXAT</v>
      </c>
      <c r="BH154" s="72" t="s">
        <v>215</v>
      </c>
      <c r="BI154" s="72" t="s">
        <v>638</v>
      </c>
      <c r="BJ154" s="72" t="s">
        <v>274</v>
      </c>
      <c r="BL154" s="75">
        <v>43690</v>
      </c>
      <c r="BP154" s="72">
        <v>11140</v>
      </c>
      <c r="BQ154" s="72">
        <v>11021</v>
      </c>
      <c r="BR154" s="72" t="s">
        <v>639</v>
      </c>
    </row>
    <row r="155" spans="59:70" x14ac:dyDescent="0.2">
      <c r="BG155" s="72" t="str">
        <f t="shared" si="4"/>
        <v>NRO-11-016 CAUNES MINERVOIS</v>
      </c>
      <c r="BH155" s="72" t="s">
        <v>215</v>
      </c>
      <c r="BI155" s="72" t="s">
        <v>640</v>
      </c>
      <c r="BJ155" s="72" t="s">
        <v>599</v>
      </c>
      <c r="BL155" s="75">
        <v>43875</v>
      </c>
      <c r="BO155" s="72" t="s">
        <v>641</v>
      </c>
      <c r="BP155" s="72">
        <v>11160</v>
      </c>
      <c r="BQ155" s="72">
        <v>11081</v>
      </c>
      <c r="BR155" s="72" t="s">
        <v>642</v>
      </c>
    </row>
    <row r="156" spans="59:70" x14ac:dyDescent="0.2">
      <c r="BG156" s="72" t="str">
        <f t="shared" si="4"/>
        <v>NRO-11-017 CAVES</v>
      </c>
      <c r="BH156" s="72" t="s">
        <v>215</v>
      </c>
      <c r="BI156" s="72" t="s">
        <v>643</v>
      </c>
      <c r="BJ156" s="72" t="s">
        <v>599</v>
      </c>
      <c r="BL156" s="75">
        <v>44027</v>
      </c>
      <c r="BO156" s="72" t="s">
        <v>593</v>
      </c>
      <c r="BP156" s="72">
        <v>11510</v>
      </c>
      <c r="BQ156" s="72">
        <v>11086</v>
      </c>
      <c r="BR156" s="72" t="s">
        <v>644</v>
      </c>
    </row>
    <row r="157" spans="59:70" x14ac:dyDescent="0.2">
      <c r="BG157" s="72" t="str">
        <f t="shared" si="4"/>
        <v>NRO-11-018 CONQUES SUR ORBIEL</v>
      </c>
      <c r="BH157" s="72" t="s">
        <v>215</v>
      </c>
      <c r="BI157" s="72" t="s">
        <v>645</v>
      </c>
      <c r="BJ157" s="72" t="s">
        <v>599</v>
      </c>
      <c r="BL157" s="75">
        <v>43875</v>
      </c>
      <c r="BO157" s="72" t="s">
        <v>646</v>
      </c>
      <c r="BP157" s="72">
        <v>11600</v>
      </c>
      <c r="BQ157" s="72">
        <v>11099</v>
      </c>
      <c r="BR157" s="72" t="s">
        <v>647</v>
      </c>
    </row>
    <row r="158" spans="59:70" x14ac:dyDescent="0.2">
      <c r="BG158" s="72" t="str">
        <f t="shared" si="4"/>
        <v>NRO-11-019 CUXAC CABARDES</v>
      </c>
      <c r="BH158" s="72" t="s">
        <v>215</v>
      </c>
      <c r="BI158" s="72" t="s">
        <v>648</v>
      </c>
      <c r="BJ158" s="72" t="s">
        <v>274</v>
      </c>
      <c r="BL158" s="75">
        <v>43690</v>
      </c>
      <c r="BP158" s="72">
        <v>11390</v>
      </c>
      <c r="BQ158" s="72">
        <v>11115</v>
      </c>
      <c r="BR158" s="72" t="s">
        <v>649</v>
      </c>
    </row>
    <row r="159" spans="59:70" x14ac:dyDescent="0.2">
      <c r="BG159" s="72" t="str">
        <f t="shared" si="4"/>
        <v>NRO-11-020 DURBAN CORBIERES</v>
      </c>
      <c r="BH159" s="72" t="s">
        <v>215</v>
      </c>
      <c r="BI159" s="72" t="s">
        <v>650</v>
      </c>
      <c r="BJ159" s="72" t="s">
        <v>274</v>
      </c>
      <c r="BL159" s="75">
        <v>43690</v>
      </c>
      <c r="BP159" s="72">
        <v>11360</v>
      </c>
      <c r="BQ159" s="72">
        <v>11124</v>
      </c>
      <c r="BR159" s="72" t="s">
        <v>651</v>
      </c>
    </row>
    <row r="160" spans="59:70" x14ac:dyDescent="0.2">
      <c r="BG160" s="72" t="str">
        <f t="shared" si="4"/>
        <v>NRO-11-021 FANJEAUX</v>
      </c>
      <c r="BH160" s="72" t="s">
        <v>215</v>
      </c>
      <c r="BI160" s="72" t="s">
        <v>652</v>
      </c>
      <c r="BJ160" s="72" t="s">
        <v>274</v>
      </c>
      <c r="BL160" s="75">
        <v>43690</v>
      </c>
      <c r="BP160" s="72">
        <v>11270</v>
      </c>
      <c r="BQ160" s="72">
        <v>11136</v>
      </c>
      <c r="BR160" s="72" t="s">
        <v>653</v>
      </c>
    </row>
    <row r="161" spans="59:70" x14ac:dyDescent="0.2">
      <c r="BG161" s="72" t="str">
        <f t="shared" si="4"/>
        <v>NRO-11-022 FERRALS LES CORBIERES</v>
      </c>
      <c r="BH161" s="72" t="s">
        <v>215</v>
      </c>
      <c r="BI161" s="72" t="s">
        <v>654</v>
      </c>
      <c r="BJ161" s="72" t="s">
        <v>279</v>
      </c>
      <c r="BK161" s="75">
        <v>43956</v>
      </c>
      <c r="BL161" s="75">
        <v>43956</v>
      </c>
      <c r="BO161" s="72" t="s">
        <v>655</v>
      </c>
      <c r="BP161" s="72">
        <v>11200</v>
      </c>
      <c r="BQ161" s="72">
        <v>11140</v>
      </c>
      <c r="BR161" s="72" t="s">
        <v>656</v>
      </c>
    </row>
    <row r="162" spans="59:70" x14ac:dyDescent="0.2">
      <c r="BG162" s="72" t="str">
        <f t="shared" si="4"/>
        <v>NRO-11-023 LABASTIDE D ANJOU</v>
      </c>
      <c r="BH162" s="72" t="s">
        <v>215</v>
      </c>
      <c r="BI162" s="72" t="s">
        <v>657</v>
      </c>
      <c r="BJ162" s="72" t="s">
        <v>274</v>
      </c>
      <c r="BL162" s="75">
        <v>43690</v>
      </c>
      <c r="BP162" s="72">
        <v>11320</v>
      </c>
      <c r="BQ162" s="72">
        <v>11178</v>
      </c>
      <c r="BR162" s="72" t="s">
        <v>658</v>
      </c>
    </row>
    <row r="163" spans="59:70" x14ac:dyDescent="0.2">
      <c r="BG163" s="72" t="str">
        <f t="shared" si="4"/>
        <v>NRO-11-024 LAGRASSE</v>
      </c>
      <c r="BH163" s="72" t="s">
        <v>215</v>
      </c>
      <c r="BI163" s="72" t="s">
        <v>659</v>
      </c>
      <c r="BJ163" s="72" t="s">
        <v>274</v>
      </c>
      <c r="BL163" s="75">
        <v>43690</v>
      </c>
      <c r="BP163" s="72">
        <v>11220</v>
      </c>
      <c r="BQ163" s="72">
        <v>11185</v>
      </c>
      <c r="BR163" s="72" t="s">
        <v>660</v>
      </c>
    </row>
    <row r="164" spans="59:70" x14ac:dyDescent="0.2">
      <c r="BG164" s="72" t="str">
        <f t="shared" si="4"/>
        <v>NRO-11-025 LASTOURS</v>
      </c>
      <c r="BH164" s="72" t="s">
        <v>215</v>
      </c>
      <c r="BI164" s="72" t="s">
        <v>661</v>
      </c>
      <c r="BJ164" s="72" t="s">
        <v>599</v>
      </c>
      <c r="BK164" s="75">
        <v>44195</v>
      </c>
      <c r="BL164" s="75">
        <v>44195</v>
      </c>
      <c r="BO164" s="72" t="s">
        <v>662</v>
      </c>
      <c r="BP164" s="72">
        <v>11600</v>
      </c>
      <c r="BQ164" s="72">
        <v>11194</v>
      </c>
      <c r="BR164" s="72" t="s">
        <v>663</v>
      </c>
    </row>
    <row r="165" spans="59:70" x14ac:dyDescent="0.2">
      <c r="BG165" s="72" t="str">
        <f t="shared" si="4"/>
        <v>NRO-11-026 LAURAGUEL</v>
      </c>
      <c r="BH165" s="72" t="s">
        <v>215</v>
      </c>
      <c r="BI165" s="72" t="s">
        <v>664</v>
      </c>
      <c r="BJ165" s="72" t="s">
        <v>274</v>
      </c>
      <c r="BL165" s="75">
        <v>43690</v>
      </c>
      <c r="BP165" s="72">
        <v>11300</v>
      </c>
      <c r="BQ165" s="72">
        <v>11197</v>
      </c>
      <c r="BR165" s="72" t="s">
        <v>665</v>
      </c>
    </row>
    <row r="166" spans="59:70" x14ac:dyDescent="0.2">
      <c r="BG166" s="72" t="str">
        <f t="shared" si="4"/>
        <v>NRO-11-027 MONTREAL</v>
      </c>
      <c r="BH166" s="72" t="s">
        <v>215</v>
      </c>
      <c r="BI166" s="72" t="s">
        <v>666</v>
      </c>
      <c r="BJ166" s="72" t="s">
        <v>274</v>
      </c>
      <c r="BL166" s="75">
        <v>43690</v>
      </c>
      <c r="BP166" s="72">
        <v>11290</v>
      </c>
      <c r="BQ166" s="72">
        <v>11254</v>
      </c>
      <c r="BR166" s="72" t="s">
        <v>667</v>
      </c>
    </row>
    <row r="167" spans="59:70" x14ac:dyDescent="0.2">
      <c r="BG167" s="72" t="str">
        <f t="shared" si="4"/>
        <v>NRO-11-028 MOUTHOUMET</v>
      </c>
      <c r="BH167" s="72" t="s">
        <v>215</v>
      </c>
      <c r="BI167" s="72" t="s">
        <v>668</v>
      </c>
      <c r="BJ167" s="72" t="s">
        <v>274</v>
      </c>
      <c r="BL167" s="75">
        <v>43690</v>
      </c>
      <c r="BP167" s="72">
        <v>11330</v>
      </c>
      <c r="BQ167" s="72">
        <v>11260</v>
      </c>
      <c r="BR167" s="72" t="s">
        <v>669</v>
      </c>
    </row>
    <row r="168" spans="59:70" x14ac:dyDescent="0.2">
      <c r="BG168" s="72" t="str">
        <f t="shared" si="4"/>
        <v>NRO-11-029 ROUBIA</v>
      </c>
      <c r="BH168" s="72" t="s">
        <v>215</v>
      </c>
      <c r="BI168" s="72" t="s">
        <v>670</v>
      </c>
      <c r="BJ168" s="72" t="s">
        <v>599</v>
      </c>
      <c r="BL168" s="75">
        <v>44104</v>
      </c>
      <c r="BO168" s="72" t="s">
        <v>671</v>
      </c>
      <c r="BP168" s="72">
        <v>11200</v>
      </c>
      <c r="BQ168" s="72">
        <v>11324</v>
      </c>
      <c r="BR168" s="72" t="s">
        <v>672</v>
      </c>
    </row>
    <row r="169" spans="59:70" x14ac:dyDescent="0.2">
      <c r="BG169" s="72" t="str">
        <f t="shared" si="4"/>
        <v>NRO-11-030 PEYRENS</v>
      </c>
      <c r="BH169" s="72" t="s">
        <v>215</v>
      </c>
      <c r="BI169" s="72" t="s">
        <v>673</v>
      </c>
      <c r="BJ169" s="72" t="s">
        <v>274</v>
      </c>
      <c r="BL169" s="75">
        <v>43690</v>
      </c>
      <c r="BP169" s="72">
        <v>11400</v>
      </c>
      <c r="BQ169" s="72">
        <v>11284</v>
      </c>
      <c r="BR169" s="72" t="s">
        <v>674</v>
      </c>
    </row>
    <row r="170" spans="59:70" x14ac:dyDescent="0.2">
      <c r="BG170" s="72" t="str">
        <f t="shared" si="4"/>
        <v>NRO-11-031 PEYRIAC MINERVOIS</v>
      </c>
      <c r="BH170" s="72" t="s">
        <v>215</v>
      </c>
      <c r="BI170" s="72" t="s">
        <v>675</v>
      </c>
      <c r="BJ170" s="72" t="s">
        <v>599</v>
      </c>
      <c r="BL170" s="75">
        <v>43875</v>
      </c>
      <c r="BO170" s="72" t="s">
        <v>676</v>
      </c>
      <c r="BP170" s="72">
        <v>11160</v>
      </c>
      <c r="BQ170" s="72">
        <v>11286</v>
      </c>
      <c r="BR170" s="72" t="s">
        <v>677</v>
      </c>
    </row>
    <row r="171" spans="59:70" x14ac:dyDescent="0.2">
      <c r="BG171" s="72" t="str">
        <f t="shared" si="4"/>
        <v>NRO-11-032 QUILLAN</v>
      </c>
      <c r="BH171" s="72" t="s">
        <v>215</v>
      </c>
      <c r="BI171" s="72" t="s">
        <v>678</v>
      </c>
      <c r="BJ171" s="72" t="s">
        <v>274</v>
      </c>
      <c r="BL171" s="75">
        <v>43690</v>
      </c>
      <c r="BP171" s="72">
        <v>11500</v>
      </c>
      <c r="BQ171" s="72">
        <v>11304</v>
      </c>
      <c r="BR171" s="72" t="s">
        <v>679</v>
      </c>
    </row>
    <row r="172" spans="59:70" x14ac:dyDescent="0.2">
      <c r="BG172" s="72" t="str">
        <f t="shared" si="4"/>
        <v>NRO-11-033 SALLES SUR L HERS</v>
      </c>
      <c r="BH172" s="72" t="s">
        <v>215</v>
      </c>
      <c r="BI172" s="72" t="s">
        <v>680</v>
      </c>
      <c r="BJ172" s="72" t="s">
        <v>274</v>
      </c>
      <c r="BL172" s="75">
        <v>43690</v>
      </c>
      <c r="BP172" s="72">
        <v>11410</v>
      </c>
      <c r="BQ172" s="72">
        <v>11371</v>
      </c>
      <c r="BR172" s="72" t="s">
        <v>681</v>
      </c>
    </row>
    <row r="173" spans="59:70" x14ac:dyDescent="0.2">
      <c r="BG173" s="72" t="str">
        <f t="shared" si="4"/>
        <v>NRO-11-034 ST MARTIN LALANDE</v>
      </c>
      <c r="BH173" s="72" t="s">
        <v>215</v>
      </c>
      <c r="BI173" s="72" t="s">
        <v>682</v>
      </c>
      <c r="BJ173" s="72" t="s">
        <v>274</v>
      </c>
      <c r="BL173" s="75">
        <v>43690</v>
      </c>
      <c r="BP173" s="72">
        <v>11400</v>
      </c>
      <c r="BQ173" s="72">
        <v>11356</v>
      </c>
      <c r="BR173" s="72" t="s">
        <v>683</v>
      </c>
    </row>
    <row r="174" spans="59:70" x14ac:dyDescent="0.2">
      <c r="BG174" s="72" t="str">
        <f t="shared" si="4"/>
        <v>NRO-11-035 THEZAN DES CORBIERES</v>
      </c>
      <c r="BH174" s="72" t="s">
        <v>215</v>
      </c>
      <c r="BI174" s="72" t="s">
        <v>684</v>
      </c>
      <c r="BJ174" s="72" t="s">
        <v>274</v>
      </c>
      <c r="BL174" s="75">
        <v>43690</v>
      </c>
      <c r="BP174" s="72">
        <v>11200</v>
      </c>
      <c r="BQ174" s="72">
        <v>11390</v>
      </c>
      <c r="BR174" s="72" t="s">
        <v>685</v>
      </c>
    </row>
    <row r="175" spans="59:70" x14ac:dyDescent="0.2">
      <c r="BG175" s="72" t="str">
        <f t="shared" si="4"/>
        <v>NRO-11-036 TUCHAN</v>
      </c>
      <c r="BH175" s="72" t="s">
        <v>215</v>
      </c>
      <c r="BI175" s="72" t="s">
        <v>686</v>
      </c>
      <c r="BJ175" s="72" t="s">
        <v>274</v>
      </c>
      <c r="BL175" s="75">
        <v>43690</v>
      </c>
      <c r="BP175" s="72">
        <v>11350</v>
      </c>
      <c r="BQ175" s="72">
        <v>11401</v>
      </c>
      <c r="BR175" s="72" t="s">
        <v>687</v>
      </c>
    </row>
    <row r="176" spans="59:70" x14ac:dyDescent="0.2">
      <c r="BG176" s="72" t="str">
        <f t="shared" si="4"/>
        <v>NRO-11-037 VILLENEUVE MINERVOIS</v>
      </c>
      <c r="BH176" s="72" t="s">
        <v>215</v>
      </c>
      <c r="BI176" s="72" t="s">
        <v>688</v>
      </c>
      <c r="BJ176" s="72" t="s">
        <v>274</v>
      </c>
      <c r="BL176" s="75">
        <v>43690</v>
      </c>
      <c r="BP176" s="72">
        <v>11160</v>
      </c>
      <c r="BQ176" s="72">
        <v>11433</v>
      </c>
      <c r="BR176" s="72" t="s">
        <v>689</v>
      </c>
    </row>
    <row r="177" spans="59:70" x14ac:dyDescent="0.2">
      <c r="BG177" s="72" t="str">
        <f t="shared" si="4"/>
        <v>NRO-11-038 MONTOLIEU</v>
      </c>
      <c r="BH177" s="72" t="s">
        <v>215</v>
      </c>
      <c r="BI177" s="72" t="s">
        <v>690</v>
      </c>
      <c r="BJ177" s="72" t="s">
        <v>274</v>
      </c>
      <c r="BL177" s="75">
        <v>43752</v>
      </c>
      <c r="BP177" s="72">
        <v>11170</v>
      </c>
      <c r="BQ177" s="72">
        <v>11253</v>
      </c>
      <c r="BR177" s="72" t="s">
        <v>691</v>
      </c>
    </row>
    <row r="178" spans="59:70" x14ac:dyDescent="0.2">
      <c r="BG178" s="72" t="str">
        <f t="shared" si="4"/>
        <v>NRO-11-039 MOUX</v>
      </c>
      <c r="BH178" s="72" t="s">
        <v>215</v>
      </c>
      <c r="BI178" s="72" t="s">
        <v>692</v>
      </c>
      <c r="BJ178" s="72" t="s">
        <v>274</v>
      </c>
      <c r="BL178" s="75">
        <v>43752</v>
      </c>
      <c r="BP178" s="72">
        <v>11700</v>
      </c>
      <c r="BQ178" s="72">
        <v>11261</v>
      </c>
      <c r="BR178" s="72" t="s">
        <v>693</v>
      </c>
    </row>
    <row r="179" spans="59:70" x14ac:dyDescent="0.2">
      <c r="BG179" s="72" t="str">
        <f t="shared" si="4"/>
        <v>NRO-11-040 SOUPEX</v>
      </c>
      <c r="BH179" s="72" t="s">
        <v>215</v>
      </c>
      <c r="BI179" s="72" t="s">
        <v>694</v>
      </c>
      <c r="BJ179" s="72" t="s">
        <v>274</v>
      </c>
      <c r="BL179" s="75">
        <v>43752</v>
      </c>
      <c r="BP179" s="72">
        <v>11320</v>
      </c>
      <c r="BQ179" s="72">
        <v>11385</v>
      </c>
      <c r="BR179" s="72" t="s">
        <v>695</v>
      </c>
    </row>
    <row r="180" spans="59:70" x14ac:dyDescent="0.2">
      <c r="BG180" s="72" t="str">
        <f t="shared" si="4"/>
        <v>NRO-11-041 VILLESPY</v>
      </c>
      <c r="BH180" s="72" t="s">
        <v>215</v>
      </c>
      <c r="BI180" s="72" t="s">
        <v>696</v>
      </c>
      <c r="BJ180" s="72" t="s">
        <v>274</v>
      </c>
      <c r="BL180" s="75">
        <v>43752</v>
      </c>
      <c r="BP180" s="72">
        <v>11170</v>
      </c>
      <c r="BQ180" s="72">
        <v>11439</v>
      </c>
      <c r="BR180" s="72" t="s">
        <v>697</v>
      </c>
    </row>
    <row r="181" spans="59:70" x14ac:dyDescent="0.2">
      <c r="BG181" s="72" t="str">
        <f t="shared" si="4"/>
        <v>NRO-11-ZZ1 ROQUEFORT DE SAULT</v>
      </c>
      <c r="BH181" s="72" t="s">
        <v>215</v>
      </c>
      <c r="BI181" s="72" t="s">
        <v>698</v>
      </c>
      <c r="BJ181" s="72" t="s">
        <v>274</v>
      </c>
      <c r="BL181" s="75">
        <v>43752</v>
      </c>
      <c r="BP181" s="72">
        <v>11140</v>
      </c>
      <c r="BQ181" s="72">
        <v>11321</v>
      </c>
      <c r="BR181" s="72" t="s">
        <v>699</v>
      </c>
    </row>
    <row r="182" spans="59:70" x14ac:dyDescent="0.2">
      <c r="BG182" s="72" t="str">
        <f t="shared" si="4"/>
        <v>NRO-11-ZZ2 BELVEZE DU RAZES</v>
      </c>
      <c r="BH182" s="72" t="s">
        <v>215</v>
      </c>
      <c r="BI182" s="72" t="s">
        <v>700</v>
      </c>
      <c r="BJ182" s="72" t="s">
        <v>274</v>
      </c>
      <c r="BL182" s="75">
        <v>43752</v>
      </c>
      <c r="BP182" s="72">
        <v>11240</v>
      </c>
      <c r="BQ182" s="72">
        <v>11034</v>
      </c>
      <c r="BR182" s="72" t="s">
        <v>701</v>
      </c>
    </row>
    <row r="183" spans="59:70" x14ac:dyDescent="0.2">
      <c r="BG183" s="72" t="str">
        <f t="shared" si="4"/>
        <v>NRO-11-ZZ3 ESPEZEL</v>
      </c>
      <c r="BH183" s="72" t="s">
        <v>215</v>
      </c>
      <c r="BI183" s="72" t="s">
        <v>702</v>
      </c>
      <c r="BJ183" s="72" t="s">
        <v>274</v>
      </c>
      <c r="BL183" s="75">
        <v>43752</v>
      </c>
      <c r="BP183" s="72">
        <v>11340</v>
      </c>
      <c r="BQ183" s="72">
        <v>11130</v>
      </c>
      <c r="BR183" s="72" t="s">
        <v>703</v>
      </c>
    </row>
    <row r="184" spans="59:70" x14ac:dyDescent="0.2">
      <c r="BG184" s="72" t="str">
        <f t="shared" si="4"/>
        <v>NRO-11-ZZ4 GAJA LA SELVE</v>
      </c>
      <c r="BH184" s="72" t="s">
        <v>215</v>
      </c>
      <c r="BI184" s="72" t="s">
        <v>704</v>
      </c>
      <c r="BJ184" s="72" t="s">
        <v>274</v>
      </c>
      <c r="BL184" s="75">
        <v>43752</v>
      </c>
      <c r="BP184" s="72">
        <v>11270</v>
      </c>
      <c r="BQ184" s="72">
        <v>11159</v>
      </c>
      <c r="BR184" s="72" t="s">
        <v>705</v>
      </c>
    </row>
    <row r="185" spans="59:70" x14ac:dyDescent="0.2">
      <c r="BG185" s="72" t="str">
        <f t="shared" si="4"/>
        <v>NRO-11-ZZ5 PADERN</v>
      </c>
      <c r="BH185" s="72" t="s">
        <v>215</v>
      </c>
      <c r="BI185" s="72" t="s">
        <v>706</v>
      </c>
      <c r="BJ185" s="72" t="s">
        <v>274</v>
      </c>
      <c r="BL185" s="75">
        <v>43752</v>
      </c>
      <c r="BP185" s="72">
        <v>11350</v>
      </c>
      <c r="BQ185" s="72">
        <v>11270</v>
      </c>
      <c r="BR185" s="72" t="s">
        <v>707</v>
      </c>
    </row>
    <row r="186" spans="59:70" x14ac:dyDescent="0.2">
      <c r="BG186" s="72" t="str">
        <f t="shared" si="4"/>
        <v>NRO-11-ZZ6 PEYREFITTE DU RAZES</v>
      </c>
      <c r="BH186" s="72" t="s">
        <v>215</v>
      </c>
      <c r="BI186" s="72" t="s">
        <v>708</v>
      </c>
      <c r="BJ186" s="72" t="s">
        <v>274</v>
      </c>
      <c r="BL186" s="75">
        <v>43752</v>
      </c>
      <c r="BP186" s="72">
        <v>11230</v>
      </c>
      <c r="BQ186" s="72">
        <v>11282</v>
      </c>
      <c r="BR186" s="72" t="s">
        <v>709</v>
      </c>
    </row>
    <row r="187" spans="59:70" x14ac:dyDescent="0.2">
      <c r="BG187" s="72" t="str">
        <f t="shared" si="4"/>
        <v>NRO-11-ZZ7 ST HILAIRE</v>
      </c>
      <c r="BH187" s="72" t="s">
        <v>215</v>
      </c>
      <c r="BI187" s="72" t="s">
        <v>710</v>
      </c>
      <c r="BJ187" s="72" t="s">
        <v>274</v>
      </c>
      <c r="BL187" s="75">
        <v>43752</v>
      </c>
      <c r="BP187" s="72">
        <v>11250</v>
      </c>
      <c r="BQ187" s="72">
        <v>11344</v>
      </c>
      <c r="BR187" s="72" t="s">
        <v>711</v>
      </c>
    </row>
    <row r="188" spans="59:70" x14ac:dyDescent="0.2">
      <c r="BG188" s="72" t="str">
        <f t="shared" si="4"/>
        <v>NRO-21-001 AUXONNE</v>
      </c>
      <c r="BH188" s="72" t="s">
        <v>712</v>
      </c>
      <c r="BI188" s="72" t="s">
        <v>713</v>
      </c>
      <c r="BJ188" s="72" t="s">
        <v>274</v>
      </c>
      <c r="BL188" s="75">
        <v>43748</v>
      </c>
      <c r="BP188" s="72">
        <v>21130</v>
      </c>
      <c r="BQ188" s="72">
        <v>21038</v>
      </c>
      <c r="BR188" s="72" t="s">
        <v>714</v>
      </c>
    </row>
    <row r="189" spans="59:70" x14ac:dyDescent="0.2">
      <c r="BG189" s="72" t="str">
        <f t="shared" si="4"/>
        <v>NRO-21-002 FONTAINE FRANCAISE</v>
      </c>
      <c r="BH189" s="72" t="s">
        <v>712</v>
      </c>
      <c r="BI189" s="72" t="s">
        <v>715</v>
      </c>
      <c r="BJ189" s="72" t="s">
        <v>274</v>
      </c>
      <c r="BL189" s="75">
        <v>43748</v>
      </c>
      <c r="BP189" s="72">
        <v>21610</v>
      </c>
      <c r="BQ189" s="72">
        <v>21277</v>
      </c>
      <c r="BR189" s="72" t="s">
        <v>716</v>
      </c>
    </row>
    <row r="190" spans="59:70" x14ac:dyDescent="0.2">
      <c r="BG190" s="72" t="str">
        <f t="shared" si="4"/>
        <v>NRO-21-003 MIREBEAU SUR BEZE</v>
      </c>
      <c r="BH190" s="72" t="s">
        <v>712</v>
      </c>
      <c r="BI190" s="72" t="s">
        <v>717</v>
      </c>
      <c r="BJ190" s="72" t="s">
        <v>274</v>
      </c>
      <c r="BL190" s="75">
        <v>43748</v>
      </c>
      <c r="BP190" s="72">
        <v>21310</v>
      </c>
      <c r="BQ190" s="72">
        <v>21416</v>
      </c>
      <c r="BR190" s="72" t="s">
        <v>718</v>
      </c>
    </row>
    <row r="191" spans="59:70" x14ac:dyDescent="0.2">
      <c r="BG191" s="72" t="str">
        <f t="shared" si="4"/>
        <v>NRO-21-004 PONTAILLER SUR SAONE</v>
      </c>
      <c r="BH191" s="72" t="s">
        <v>712</v>
      </c>
      <c r="BI191" s="72" t="s">
        <v>719</v>
      </c>
      <c r="BJ191" s="72" t="s">
        <v>274</v>
      </c>
      <c r="BL191" s="75">
        <v>43748</v>
      </c>
      <c r="BP191" s="72">
        <v>21270</v>
      </c>
      <c r="BQ191" s="72">
        <v>21496</v>
      </c>
      <c r="BR191" s="72" t="s">
        <v>720</v>
      </c>
    </row>
    <row r="192" spans="59:70" x14ac:dyDescent="0.2">
      <c r="BG192" s="72" t="str">
        <f t="shared" si="4"/>
        <v>NRO-21-005 SEURRE</v>
      </c>
      <c r="BH192" s="72" t="s">
        <v>712</v>
      </c>
      <c r="BI192" s="72" t="s">
        <v>721</v>
      </c>
      <c r="BJ192" s="72" t="s">
        <v>274</v>
      </c>
      <c r="BL192" s="75">
        <v>43748</v>
      </c>
      <c r="BP192" s="72">
        <v>21250</v>
      </c>
      <c r="BQ192" s="72">
        <v>21607</v>
      </c>
      <c r="BR192" s="72" t="s">
        <v>722</v>
      </c>
    </row>
    <row r="193" spans="59:70" x14ac:dyDescent="0.2">
      <c r="BG193" s="72" t="str">
        <f t="shared" si="4"/>
        <v>NRO-21-006 THOREY EN PLAINE</v>
      </c>
      <c r="BH193" s="72" t="s">
        <v>712</v>
      </c>
      <c r="BI193" s="72" t="s">
        <v>723</v>
      </c>
      <c r="BJ193" s="72" t="s">
        <v>274</v>
      </c>
      <c r="BL193" s="75">
        <v>43748</v>
      </c>
      <c r="BP193" s="72">
        <v>21110</v>
      </c>
      <c r="BQ193" s="72">
        <v>21632</v>
      </c>
      <c r="BR193" s="72" t="s">
        <v>724</v>
      </c>
    </row>
    <row r="194" spans="59:70" x14ac:dyDescent="0.2">
      <c r="BG194" s="72" t="str">
        <f t="shared" si="4"/>
        <v>NRO-21-007 GENLIS</v>
      </c>
      <c r="BH194" s="72" t="s">
        <v>712</v>
      </c>
      <c r="BI194" s="72" t="s">
        <v>725</v>
      </c>
      <c r="BJ194" s="72" t="s">
        <v>274</v>
      </c>
      <c r="BL194" s="75">
        <v>43748</v>
      </c>
      <c r="BP194" s="72">
        <v>21110</v>
      </c>
      <c r="BQ194" s="72">
        <v>21292</v>
      </c>
      <c r="BR194" s="72" t="s">
        <v>726</v>
      </c>
    </row>
    <row r="195" spans="59:70" x14ac:dyDescent="0.2">
      <c r="BG195" s="72" t="str">
        <f t="shared" si="4"/>
        <v>NRO-21-008 SELONGEY</v>
      </c>
      <c r="BH195" s="72" t="s">
        <v>712</v>
      </c>
      <c r="BI195" s="72" t="s">
        <v>727</v>
      </c>
      <c r="BJ195" s="72" t="s">
        <v>274</v>
      </c>
      <c r="BL195" s="75">
        <v>43748</v>
      </c>
      <c r="BP195" s="72">
        <v>21260</v>
      </c>
      <c r="BQ195" s="72">
        <v>21599</v>
      </c>
      <c r="BR195" s="72" t="s">
        <v>728</v>
      </c>
    </row>
    <row r="196" spans="59:70" x14ac:dyDescent="0.2">
      <c r="BG196" s="72" t="str">
        <f t="shared" si="4"/>
        <v>NRO-21-009 VAROIS ET CHAIGNOT</v>
      </c>
      <c r="BH196" s="72" t="s">
        <v>712</v>
      </c>
      <c r="BI196" s="72" t="s">
        <v>729</v>
      </c>
      <c r="BJ196" s="72" t="s">
        <v>274</v>
      </c>
      <c r="BL196" s="75">
        <v>43748</v>
      </c>
      <c r="BP196" s="72">
        <v>21490</v>
      </c>
      <c r="BQ196" s="72">
        <v>21657</v>
      </c>
      <c r="BR196" s="72" t="s">
        <v>730</v>
      </c>
    </row>
    <row r="197" spans="59:70" x14ac:dyDescent="0.2">
      <c r="BG197" s="72" t="str">
        <f t="shared" si="4"/>
        <v>NRO-21-010 L ETANG VERGY</v>
      </c>
      <c r="BH197" s="72" t="s">
        <v>712</v>
      </c>
      <c r="BI197" s="72" t="s">
        <v>731</v>
      </c>
      <c r="BJ197" s="72" t="s">
        <v>274</v>
      </c>
      <c r="BL197" s="75">
        <v>43748</v>
      </c>
      <c r="BP197" s="72">
        <v>21220</v>
      </c>
      <c r="BQ197" s="72">
        <v>21254</v>
      </c>
      <c r="BR197" s="72" t="s">
        <v>732</v>
      </c>
    </row>
    <row r="198" spans="59:70" x14ac:dyDescent="0.2">
      <c r="BG198" s="72" t="str">
        <f t="shared" si="4"/>
        <v>NRO-21-011 NUITS ST GEORGES</v>
      </c>
      <c r="BH198" s="72" t="s">
        <v>712</v>
      </c>
      <c r="BI198" s="72" t="s">
        <v>733</v>
      </c>
      <c r="BJ198" s="72" t="s">
        <v>274</v>
      </c>
      <c r="BL198" s="75">
        <v>43748</v>
      </c>
      <c r="BP198" s="72">
        <v>21700</v>
      </c>
      <c r="BQ198" s="72">
        <v>21464</v>
      </c>
      <c r="BR198" s="72" t="s">
        <v>734</v>
      </c>
    </row>
    <row r="199" spans="59:70" x14ac:dyDescent="0.2">
      <c r="BG199" s="72" t="str">
        <f t="shared" si="4"/>
        <v>NRO-21-012 VELARS SUR OUCHE</v>
      </c>
      <c r="BH199" s="72" t="s">
        <v>712</v>
      </c>
      <c r="BI199" s="72" t="s">
        <v>735</v>
      </c>
      <c r="BJ199" s="72" t="s">
        <v>274</v>
      </c>
      <c r="BL199" s="75">
        <v>43748</v>
      </c>
      <c r="BP199" s="72">
        <v>21370</v>
      </c>
      <c r="BQ199" s="72">
        <v>21661</v>
      </c>
      <c r="BR199" s="72" t="s">
        <v>736</v>
      </c>
    </row>
    <row r="200" spans="59:70" x14ac:dyDescent="0.2">
      <c r="BG200" s="72" t="str">
        <f t="shared" ref="BG200:BG263" si="5">CONCATENATE(BI200," ",BR200)</f>
        <v>NRO-21-013 CHAMBOEUF</v>
      </c>
      <c r="BH200" s="72" t="s">
        <v>712</v>
      </c>
      <c r="BI200" s="72" t="s">
        <v>737</v>
      </c>
      <c r="BJ200" s="72" t="s">
        <v>274</v>
      </c>
      <c r="BL200" s="75">
        <v>43748</v>
      </c>
      <c r="BP200" s="72">
        <v>21220</v>
      </c>
      <c r="BQ200" s="72">
        <v>21132</v>
      </c>
      <c r="BR200" s="72" t="s">
        <v>738</v>
      </c>
    </row>
    <row r="201" spans="59:70" x14ac:dyDescent="0.2">
      <c r="BG201" s="72" t="str">
        <f t="shared" si="5"/>
        <v>NRO-21-014 ST PHILIBERT</v>
      </c>
      <c r="BH201" s="72" t="s">
        <v>712</v>
      </c>
      <c r="BI201" s="72" t="s">
        <v>739</v>
      </c>
      <c r="BJ201" s="72" t="s">
        <v>274</v>
      </c>
      <c r="BL201" s="75">
        <v>43748</v>
      </c>
      <c r="BP201" s="72">
        <v>21220</v>
      </c>
      <c r="BQ201" s="72">
        <v>21565</v>
      </c>
      <c r="BR201" s="72" t="s">
        <v>740</v>
      </c>
    </row>
    <row r="202" spans="59:70" x14ac:dyDescent="0.2">
      <c r="BG202" s="72" t="str">
        <f t="shared" si="5"/>
        <v>NRO-21-015 ARCONCEY</v>
      </c>
      <c r="BH202" s="72" t="s">
        <v>712</v>
      </c>
      <c r="BI202" s="72" t="s">
        <v>741</v>
      </c>
      <c r="BJ202" s="72" t="s">
        <v>274</v>
      </c>
      <c r="BL202" s="75">
        <v>43748</v>
      </c>
      <c r="BP202" s="72">
        <v>21320</v>
      </c>
      <c r="BQ202" s="72">
        <v>21020</v>
      </c>
      <c r="BR202" s="72" t="s">
        <v>742</v>
      </c>
    </row>
    <row r="203" spans="59:70" x14ac:dyDescent="0.2">
      <c r="BG203" s="72" t="str">
        <f t="shared" si="5"/>
        <v>NRO-21-016 ARNAY LE DUC</v>
      </c>
      <c r="BH203" s="72" t="s">
        <v>712</v>
      </c>
      <c r="BI203" s="72" t="s">
        <v>743</v>
      </c>
      <c r="BJ203" s="72" t="s">
        <v>274</v>
      </c>
      <c r="BL203" s="75">
        <v>43748</v>
      </c>
      <c r="BP203" s="72">
        <v>21230</v>
      </c>
      <c r="BQ203" s="72">
        <v>21023</v>
      </c>
      <c r="BR203" s="72" t="s">
        <v>744</v>
      </c>
    </row>
    <row r="204" spans="59:70" x14ac:dyDescent="0.2">
      <c r="BG204" s="72" t="str">
        <f t="shared" si="5"/>
        <v>NRO-21-017 BLIGNY SUR OUCHE</v>
      </c>
      <c r="BH204" s="72" t="s">
        <v>712</v>
      </c>
      <c r="BI204" s="72" t="s">
        <v>745</v>
      </c>
      <c r="BJ204" s="72" t="s">
        <v>274</v>
      </c>
      <c r="BL204" s="75">
        <v>43748</v>
      </c>
      <c r="BP204" s="72">
        <v>21360</v>
      </c>
      <c r="BQ204" s="72">
        <v>21087</v>
      </c>
      <c r="BR204" s="72" t="s">
        <v>746</v>
      </c>
    </row>
    <row r="205" spans="59:70" x14ac:dyDescent="0.2">
      <c r="BG205" s="72" t="str">
        <f t="shared" si="5"/>
        <v>NRO-21-018 CHATEAUNEUF</v>
      </c>
      <c r="BH205" s="72" t="s">
        <v>712</v>
      </c>
      <c r="BI205" s="72" t="s">
        <v>747</v>
      </c>
      <c r="BJ205" s="72" t="s">
        <v>274</v>
      </c>
      <c r="BL205" s="75">
        <v>43748</v>
      </c>
      <c r="BP205" s="72">
        <v>21320</v>
      </c>
      <c r="BQ205" s="72">
        <v>21152</v>
      </c>
      <c r="BR205" s="72" t="s">
        <v>748</v>
      </c>
    </row>
    <row r="206" spans="59:70" x14ac:dyDescent="0.2">
      <c r="BG206" s="72" t="str">
        <f t="shared" si="5"/>
        <v>NRO-21-019 POUILLY EN AUXOIS</v>
      </c>
      <c r="BH206" s="72" t="s">
        <v>712</v>
      </c>
      <c r="BI206" s="72" t="s">
        <v>749</v>
      </c>
      <c r="BJ206" s="72" t="s">
        <v>274</v>
      </c>
      <c r="BL206" s="75">
        <v>43748</v>
      </c>
      <c r="BP206" s="72">
        <v>21320</v>
      </c>
      <c r="BQ206" s="72">
        <v>21501</v>
      </c>
      <c r="BR206" s="72" t="s">
        <v>750</v>
      </c>
    </row>
    <row r="207" spans="59:70" x14ac:dyDescent="0.2">
      <c r="BG207" s="72" t="str">
        <f t="shared" si="5"/>
        <v>NRO-21-020 SAULIEU</v>
      </c>
      <c r="BH207" s="72" t="s">
        <v>712</v>
      </c>
      <c r="BI207" s="72" t="s">
        <v>751</v>
      </c>
      <c r="BJ207" s="72" t="s">
        <v>274</v>
      </c>
      <c r="BL207" s="75">
        <v>43748</v>
      </c>
      <c r="BP207" s="72">
        <v>21210</v>
      </c>
      <c r="BQ207" s="72">
        <v>21584</v>
      </c>
      <c r="BR207" s="72" t="s">
        <v>752</v>
      </c>
    </row>
    <row r="208" spans="59:70" x14ac:dyDescent="0.2">
      <c r="BG208" s="72" t="str">
        <f t="shared" si="5"/>
        <v>NRO-21-021 SOMBERNON</v>
      </c>
      <c r="BH208" s="72" t="s">
        <v>712</v>
      </c>
      <c r="BI208" s="72" t="s">
        <v>753</v>
      </c>
      <c r="BJ208" s="72" t="s">
        <v>274</v>
      </c>
      <c r="BL208" s="75">
        <v>43748</v>
      </c>
      <c r="BP208" s="72">
        <v>21540</v>
      </c>
      <c r="BQ208" s="72">
        <v>21611</v>
      </c>
      <c r="BR208" s="72" t="s">
        <v>754</v>
      </c>
    </row>
    <row r="209" spans="59:70" x14ac:dyDescent="0.2">
      <c r="BG209" s="72" t="str">
        <f t="shared" si="5"/>
        <v>NRO-21-022 SEMUR EN AUXOIS</v>
      </c>
      <c r="BH209" s="72" t="s">
        <v>712</v>
      </c>
      <c r="BI209" s="72" t="s">
        <v>755</v>
      </c>
      <c r="BJ209" s="72" t="s">
        <v>274</v>
      </c>
      <c r="BL209" s="75">
        <v>43748</v>
      </c>
      <c r="BP209" s="72">
        <v>21140</v>
      </c>
      <c r="BQ209" s="72">
        <v>21603</v>
      </c>
      <c r="BR209" s="72" t="s">
        <v>756</v>
      </c>
    </row>
    <row r="210" spans="59:70" x14ac:dyDescent="0.2">
      <c r="BG210" s="72" t="str">
        <f t="shared" si="5"/>
        <v>NRO-21-023 VITTEAUX</v>
      </c>
      <c r="BH210" s="72" t="s">
        <v>712</v>
      </c>
      <c r="BI210" s="72" t="s">
        <v>757</v>
      </c>
      <c r="BJ210" s="72" t="s">
        <v>274</v>
      </c>
      <c r="BL210" s="75">
        <v>43748</v>
      </c>
      <c r="BP210" s="72">
        <v>21350</v>
      </c>
      <c r="BQ210" s="72">
        <v>21710</v>
      </c>
      <c r="BR210" s="72" t="s">
        <v>758</v>
      </c>
    </row>
    <row r="211" spans="59:70" x14ac:dyDescent="0.2">
      <c r="BG211" s="72" t="str">
        <f t="shared" si="5"/>
        <v>NRO-25-001 FRASNE</v>
      </c>
      <c r="BH211" s="72" t="s">
        <v>759</v>
      </c>
      <c r="BI211" s="72" t="s">
        <v>760</v>
      </c>
      <c r="BJ211" s="72" t="s">
        <v>279</v>
      </c>
      <c r="BK211" s="75">
        <v>42248</v>
      </c>
      <c r="BL211" s="75">
        <v>43480</v>
      </c>
      <c r="BM211" s="72">
        <v>1</v>
      </c>
      <c r="BO211" s="72" t="s">
        <v>381</v>
      </c>
      <c r="BP211" s="72">
        <v>25560</v>
      </c>
      <c r="BQ211" s="72">
        <v>25259</v>
      </c>
      <c r="BR211" s="72" t="s">
        <v>761</v>
      </c>
    </row>
    <row r="212" spans="59:70" x14ac:dyDescent="0.2">
      <c r="BG212" s="72" t="str">
        <f t="shared" si="5"/>
        <v>NRO-25-002 BAUME LES DAMES</v>
      </c>
      <c r="BH212" s="72" t="s">
        <v>759</v>
      </c>
      <c r="BI212" s="72" t="s">
        <v>762</v>
      </c>
      <c r="BJ212" s="72" t="s">
        <v>279</v>
      </c>
      <c r="BK212" s="75">
        <v>42323</v>
      </c>
      <c r="BL212" s="75">
        <v>42323</v>
      </c>
      <c r="BM212" s="72">
        <v>1</v>
      </c>
      <c r="BO212" s="72" t="s">
        <v>763</v>
      </c>
      <c r="BP212" s="72">
        <v>25110</v>
      </c>
      <c r="BQ212" s="72">
        <v>25047</v>
      </c>
      <c r="BR212" s="72" t="s">
        <v>764</v>
      </c>
    </row>
    <row r="213" spans="59:70" x14ac:dyDescent="0.2">
      <c r="BG213" s="72" t="str">
        <f t="shared" si="5"/>
        <v>NRO-25-003 MORTEAU</v>
      </c>
      <c r="BH213" s="72" t="s">
        <v>759</v>
      </c>
      <c r="BI213" s="72" t="s">
        <v>765</v>
      </c>
      <c r="BJ213" s="72" t="s">
        <v>279</v>
      </c>
      <c r="BK213" s="75">
        <v>42353</v>
      </c>
      <c r="BL213" s="75">
        <v>42353</v>
      </c>
      <c r="BO213" s="72" t="s">
        <v>766</v>
      </c>
      <c r="BP213" s="72">
        <v>25500</v>
      </c>
      <c r="BQ213" s="72">
        <v>25411</v>
      </c>
      <c r="BR213" s="72" t="s">
        <v>767</v>
      </c>
    </row>
    <row r="214" spans="59:70" x14ac:dyDescent="0.2">
      <c r="BG214" s="72" t="str">
        <f t="shared" si="5"/>
        <v>NRO-25-004 HOUTAUD</v>
      </c>
      <c r="BH214" s="72" t="s">
        <v>759</v>
      </c>
      <c r="BI214" s="72" t="s">
        <v>768</v>
      </c>
      <c r="BJ214" s="72" t="s">
        <v>279</v>
      </c>
      <c r="BK214" s="75">
        <v>42353</v>
      </c>
      <c r="BL214" s="75">
        <v>42353</v>
      </c>
      <c r="BM214" s="72">
        <v>2</v>
      </c>
      <c r="BO214" s="72" t="s">
        <v>769</v>
      </c>
      <c r="BP214" s="72">
        <v>25300</v>
      </c>
      <c r="BQ214" s="72">
        <v>25309</v>
      </c>
      <c r="BR214" s="72" t="s">
        <v>770</v>
      </c>
    </row>
    <row r="215" spans="59:70" x14ac:dyDescent="0.2">
      <c r="BG215" s="72" t="str">
        <f t="shared" si="5"/>
        <v>NRO-25-005 LEVIER</v>
      </c>
      <c r="BH215" s="72" t="s">
        <v>759</v>
      </c>
      <c r="BI215" s="72" t="s">
        <v>771</v>
      </c>
      <c r="BJ215" s="72" t="s">
        <v>279</v>
      </c>
      <c r="BK215" s="75">
        <v>42481</v>
      </c>
      <c r="BL215" s="75">
        <v>43480</v>
      </c>
      <c r="BM215" s="72">
        <v>10</v>
      </c>
      <c r="BO215" s="72" t="s">
        <v>772</v>
      </c>
      <c r="BP215" s="72">
        <v>25270</v>
      </c>
      <c r="BQ215" s="72">
        <v>25334</v>
      </c>
      <c r="BR215" s="72" t="s">
        <v>773</v>
      </c>
    </row>
    <row r="216" spans="59:70" x14ac:dyDescent="0.2">
      <c r="BG216" s="72" t="str">
        <f t="shared" si="5"/>
        <v>NRO-25-006 MAICHE</v>
      </c>
      <c r="BH216" s="72" t="s">
        <v>759</v>
      </c>
      <c r="BI216" s="72" t="s">
        <v>774</v>
      </c>
      <c r="BJ216" s="72" t="s">
        <v>279</v>
      </c>
      <c r="BK216" s="75">
        <v>42353</v>
      </c>
      <c r="BL216" s="75">
        <v>42353</v>
      </c>
      <c r="BM216" s="72">
        <v>2</v>
      </c>
      <c r="BO216" s="72" t="s">
        <v>775</v>
      </c>
      <c r="BP216" s="72">
        <v>25120</v>
      </c>
      <c r="BQ216" s="72">
        <v>25356</v>
      </c>
      <c r="BR216" s="72" t="s">
        <v>776</v>
      </c>
    </row>
    <row r="217" spans="59:70" x14ac:dyDescent="0.2">
      <c r="BG217" s="72" t="str">
        <f t="shared" si="5"/>
        <v>NRO-25-007 ROULANS</v>
      </c>
      <c r="BH217" s="72" t="s">
        <v>759</v>
      </c>
      <c r="BI217" s="72" t="s">
        <v>777</v>
      </c>
      <c r="BJ217" s="72" t="s">
        <v>279</v>
      </c>
      <c r="BK217" s="75">
        <v>42353</v>
      </c>
      <c r="BL217" s="75">
        <v>42353</v>
      </c>
      <c r="BM217" s="72">
        <v>1</v>
      </c>
      <c r="BO217" s="72" t="s">
        <v>778</v>
      </c>
      <c r="BP217" s="72">
        <v>25640</v>
      </c>
      <c r="BQ217" s="72">
        <v>25508</v>
      </c>
      <c r="BR217" s="72" t="s">
        <v>779</v>
      </c>
    </row>
    <row r="218" spans="59:70" x14ac:dyDescent="0.2">
      <c r="BG218" s="72" t="str">
        <f t="shared" si="5"/>
        <v>NRO-25-008 PAYS DE CLERVAL</v>
      </c>
      <c r="BH218" s="72" t="s">
        <v>759</v>
      </c>
      <c r="BI218" s="72" t="s">
        <v>780</v>
      </c>
      <c r="BJ218" s="72" t="s">
        <v>279</v>
      </c>
      <c r="BK218" s="75">
        <v>42720</v>
      </c>
      <c r="BL218" s="75">
        <v>43480</v>
      </c>
      <c r="BM218" s="72">
        <v>5</v>
      </c>
      <c r="BO218" s="72" t="s">
        <v>781</v>
      </c>
      <c r="BP218" s="72">
        <v>25340</v>
      </c>
      <c r="BQ218" s="72">
        <v>25156</v>
      </c>
      <c r="BR218" s="72" t="s">
        <v>782</v>
      </c>
    </row>
    <row r="219" spans="59:70" x14ac:dyDescent="0.2">
      <c r="BG219" s="72" t="str">
        <f t="shared" si="5"/>
        <v>NRO-25-009 BOUCLANS</v>
      </c>
      <c r="BH219" s="72" t="s">
        <v>759</v>
      </c>
      <c r="BI219" s="72" t="s">
        <v>783</v>
      </c>
      <c r="BJ219" s="72" t="s">
        <v>279</v>
      </c>
      <c r="BK219" s="75">
        <v>42720</v>
      </c>
      <c r="BL219" s="75">
        <v>43480</v>
      </c>
      <c r="BM219" s="72">
        <v>5288</v>
      </c>
      <c r="BO219" s="72" t="s">
        <v>381</v>
      </c>
      <c r="BP219" s="72">
        <v>25360</v>
      </c>
      <c r="BQ219" s="72">
        <v>25078</v>
      </c>
      <c r="BR219" s="72" t="s">
        <v>784</v>
      </c>
    </row>
    <row r="220" spans="59:70" x14ac:dyDescent="0.2">
      <c r="BG220" s="72" t="str">
        <f t="shared" si="5"/>
        <v>NRO-25-010 CHARQUEMONT</v>
      </c>
      <c r="BH220" s="72" t="s">
        <v>759</v>
      </c>
      <c r="BI220" s="72" t="s">
        <v>785</v>
      </c>
      <c r="BJ220" s="72" t="s">
        <v>279</v>
      </c>
      <c r="BK220" s="75">
        <v>42681</v>
      </c>
      <c r="BL220" s="75">
        <v>42681</v>
      </c>
      <c r="BO220" s="72" t="s">
        <v>497</v>
      </c>
      <c r="BP220" s="72">
        <v>25140</v>
      </c>
      <c r="BQ220" s="72">
        <v>25127</v>
      </c>
      <c r="BR220" s="72" t="s">
        <v>786</v>
      </c>
    </row>
    <row r="221" spans="59:70" x14ac:dyDescent="0.2">
      <c r="BG221" s="72" t="str">
        <f t="shared" si="5"/>
        <v>NRO-25-011 LE RUSSEY</v>
      </c>
      <c r="BH221" s="72" t="s">
        <v>759</v>
      </c>
      <c r="BI221" s="72" t="s">
        <v>787</v>
      </c>
      <c r="BJ221" s="72" t="s">
        <v>279</v>
      </c>
      <c r="BK221" s="75">
        <v>42917</v>
      </c>
      <c r="BL221" s="75">
        <v>42917</v>
      </c>
      <c r="BO221" s="72" t="s">
        <v>788</v>
      </c>
      <c r="BP221" s="72">
        <v>25210</v>
      </c>
      <c r="BQ221" s="72">
        <v>25512</v>
      </c>
      <c r="BR221" s="72" t="s">
        <v>789</v>
      </c>
    </row>
    <row r="222" spans="59:70" x14ac:dyDescent="0.2">
      <c r="BG222" s="72" t="str">
        <f t="shared" si="5"/>
        <v>NRO-25-012 VILLERS LE LAC</v>
      </c>
      <c r="BH222" s="72" t="s">
        <v>759</v>
      </c>
      <c r="BI222" s="72" t="s">
        <v>790</v>
      </c>
      <c r="BJ222" s="72" t="s">
        <v>279</v>
      </c>
      <c r="BK222" s="75">
        <v>42884</v>
      </c>
      <c r="BL222" s="75">
        <v>43480</v>
      </c>
      <c r="BM222" s="72">
        <v>2</v>
      </c>
      <c r="BO222" s="72" t="s">
        <v>791</v>
      </c>
      <c r="BP222" s="72">
        <v>25130</v>
      </c>
      <c r="BQ222" s="72">
        <v>25321</v>
      </c>
      <c r="BR222" s="72" t="s">
        <v>792</v>
      </c>
    </row>
    <row r="223" spans="59:70" x14ac:dyDescent="0.2">
      <c r="BG223" s="72" t="str">
        <f t="shared" si="5"/>
        <v>NRO-25-013 LA CLUSE ET MIJOUX</v>
      </c>
      <c r="BH223" s="72" t="s">
        <v>759</v>
      </c>
      <c r="BI223" s="72" t="s">
        <v>793</v>
      </c>
      <c r="BJ223" s="72" t="s">
        <v>279</v>
      </c>
      <c r="BK223" s="75">
        <v>42711</v>
      </c>
      <c r="BL223" s="75">
        <v>42711</v>
      </c>
      <c r="BM223" s="72">
        <v>2</v>
      </c>
      <c r="BO223" s="72" t="s">
        <v>794</v>
      </c>
      <c r="BP223" s="72">
        <v>25300</v>
      </c>
      <c r="BQ223" s="72">
        <v>25157</v>
      </c>
      <c r="BR223" s="72" t="s">
        <v>795</v>
      </c>
    </row>
    <row r="224" spans="59:70" x14ac:dyDescent="0.2">
      <c r="BG224" s="72" t="str">
        <f t="shared" si="5"/>
        <v>NRO-25-014 DAMPRICHARD</v>
      </c>
      <c r="BH224" s="72" t="s">
        <v>759</v>
      </c>
      <c r="BI224" s="72" t="s">
        <v>796</v>
      </c>
      <c r="BJ224" s="72" t="s">
        <v>279</v>
      </c>
      <c r="BK224" s="75">
        <v>43077</v>
      </c>
      <c r="BL224" s="75">
        <v>43077</v>
      </c>
      <c r="BM224" s="72">
        <v>20</v>
      </c>
      <c r="BO224" s="72" t="s">
        <v>593</v>
      </c>
      <c r="BP224" s="72">
        <v>25450</v>
      </c>
      <c r="BQ224" s="72">
        <v>25193</v>
      </c>
      <c r="BR224" s="72" t="s">
        <v>797</v>
      </c>
    </row>
    <row r="225" spans="59:70" x14ac:dyDescent="0.2">
      <c r="BG225" s="72" t="str">
        <f t="shared" si="5"/>
        <v>NRO-25-015 PONT LES MOULINS</v>
      </c>
      <c r="BH225" s="72" t="s">
        <v>759</v>
      </c>
      <c r="BI225" s="72" t="s">
        <v>798</v>
      </c>
      <c r="BJ225" s="72" t="s">
        <v>279</v>
      </c>
      <c r="BK225" s="75">
        <v>43263</v>
      </c>
      <c r="BL225" s="75">
        <v>43263</v>
      </c>
      <c r="BO225" s="72" t="s">
        <v>799</v>
      </c>
      <c r="BP225" s="72">
        <v>25110</v>
      </c>
      <c r="BQ225" s="72">
        <v>25465</v>
      </c>
      <c r="BR225" s="72" t="s">
        <v>800</v>
      </c>
    </row>
    <row r="226" spans="59:70" x14ac:dyDescent="0.2">
      <c r="BG226" s="72" t="str">
        <f t="shared" si="5"/>
        <v>NRO-25-016 ARCEY</v>
      </c>
      <c r="BH226" s="72" t="s">
        <v>759</v>
      </c>
      <c r="BI226" s="72" t="s">
        <v>801</v>
      </c>
      <c r="BJ226" s="72" t="s">
        <v>274</v>
      </c>
      <c r="BK226" s="75">
        <v>45291</v>
      </c>
      <c r="BL226" s="75">
        <v>45108</v>
      </c>
      <c r="BP226" s="72">
        <v>25750</v>
      </c>
      <c r="BQ226" s="72">
        <v>25022</v>
      </c>
      <c r="BR226" s="72" t="s">
        <v>802</v>
      </c>
    </row>
    <row r="227" spans="59:70" x14ac:dyDescent="0.2">
      <c r="BG227" s="72" t="str">
        <f t="shared" si="5"/>
        <v>NRO-25-017 ROUGEMONT</v>
      </c>
      <c r="BH227" s="72" t="s">
        <v>759</v>
      </c>
      <c r="BI227" s="72" t="s">
        <v>803</v>
      </c>
      <c r="BJ227" s="72" t="s">
        <v>279</v>
      </c>
      <c r="BK227" s="75">
        <v>43361</v>
      </c>
      <c r="BL227" s="75">
        <v>43361</v>
      </c>
      <c r="BM227" s="72">
        <v>4</v>
      </c>
      <c r="BO227" s="72" t="s">
        <v>804</v>
      </c>
      <c r="BP227" s="72">
        <v>25680</v>
      </c>
      <c r="BQ227" s="72">
        <v>25505</v>
      </c>
      <c r="BR227" s="72" t="s">
        <v>805</v>
      </c>
    </row>
    <row r="228" spans="59:70" x14ac:dyDescent="0.2">
      <c r="BG228" s="72" t="str">
        <f t="shared" si="5"/>
        <v>NRO-25-018 L ISLE SUR LE DOUBS</v>
      </c>
      <c r="BH228" s="72" t="s">
        <v>759</v>
      </c>
      <c r="BI228" s="72" t="s">
        <v>806</v>
      </c>
      <c r="BJ228" s="72" t="s">
        <v>279</v>
      </c>
      <c r="BK228" s="75">
        <v>43543</v>
      </c>
      <c r="BL228" s="75">
        <v>43543</v>
      </c>
      <c r="BO228" s="72" t="s">
        <v>807</v>
      </c>
      <c r="BP228" s="72">
        <v>25250</v>
      </c>
      <c r="BQ228" s="72">
        <v>25315</v>
      </c>
      <c r="BR228" s="72" t="s">
        <v>808</v>
      </c>
    </row>
    <row r="229" spans="59:70" x14ac:dyDescent="0.2">
      <c r="BG229" s="72" t="str">
        <f t="shared" si="5"/>
        <v>NRO-25-019 COLOMBIER FONTAINE</v>
      </c>
      <c r="BH229" s="72" t="s">
        <v>759</v>
      </c>
      <c r="BI229" s="72" t="s">
        <v>809</v>
      </c>
      <c r="BJ229" s="72" t="s">
        <v>274</v>
      </c>
      <c r="BK229" s="75">
        <v>45291</v>
      </c>
      <c r="BL229" s="75">
        <v>45108</v>
      </c>
      <c r="BP229" s="72">
        <v>25260</v>
      </c>
      <c r="BQ229" s="72">
        <v>25159</v>
      </c>
      <c r="BR229" s="72" t="s">
        <v>810</v>
      </c>
    </row>
    <row r="230" spans="59:70" x14ac:dyDescent="0.2">
      <c r="BG230" s="72" t="str">
        <f t="shared" si="5"/>
        <v>NRO-25-020 LA TOUR DE SCAY</v>
      </c>
      <c r="BH230" s="72" t="s">
        <v>759</v>
      </c>
      <c r="BI230" s="72" t="s">
        <v>811</v>
      </c>
      <c r="BJ230" s="72" t="s">
        <v>279</v>
      </c>
      <c r="BK230" s="75">
        <v>43887</v>
      </c>
      <c r="BL230" s="75">
        <v>43887</v>
      </c>
      <c r="BO230" s="72" t="s">
        <v>812</v>
      </c>
      <c r="BP230" s="72">
        <v>25640</v>
      </c>
      <c r="BQ230" s="72">
        <v>25566</v>
      </c>
      <c r="BR230" s="72" t="s">
        <v>813</v>
      </c>
    </row>
    <row r="231" spans="59:70" x14ac:dyDescent="0.2">
      <c r="BG231" s="72" t="str">
        <f t="shared" si="5"/>
        <v>NRO-25-021 PONT DE ROIDE VERMONDANS</v>
      </c>
      <c r="BH231" s="72" t="s">
        <v>759</v>
      </c>
      <c r="BI231" s="72" t="s">
        <v>814</v>
      </c>
      <c r="BJ231" s="72" t="s">
        <v>274</v>
      </c>
      <c r="BK231" s="75">
        <v>45291</v>
      </c>
      <c r="BL231" s="75">
        <v>45108</v>
      </c>
      <c r="BP231" s="72">
        <v>25150</v>
      </c>
      <c r="BQ231" s="72">
        <v>25463</v>
      </c>
      <c r="BR231" s="72" t="s">
        <v>815</v>
      </c>
    </row>
    <row r="232" spans="59:70" x14ac:dyDescent="0.2">
      <c r="BG232" s="72" t="str">
        <f t="shared" si="5"/>
        <v>NRO-25-022 ROCHES LES BLAMONT</v>
      </c>
      <c r="BH232" s="72" t="s">
        <v>759</v>
      </c>
      <c r="BI232" s="72" t="s">
        <v>816</v>
      </c>
      <c r="BJ232" s="72" t="s">
        <v>274</v>
      </c>
      <c r="BK232" s="75">
        <v>45291</v>
      </c>
      <c r="BL232" s="75">
        <v>45108</v>
      </c>
      <c r="BP232" s="72">
        <v>25310</v>
      </c>
      <c r="BQ232" s="72">
        <v>25497</v>
      </c>
      <c r="BR232" s="72" t="s">
        <v>817</v>
      </c>
    </row>
    <row r="233" spans="59:70" x14ac:dyDescent="0.2">
      <c r="BG233" s="72" t="str">
        <f t="shared" si="5"/>
        <v>NRO-25-023 DEVECEY</v>
      </c>
      <c r="BH233" s="72" t="s">
        <v>759</v>
      </c>
      <c r="BI233" s="72" t="s">
        <v>818</v>
      </c>
      <c r="BJ233" s="72" t="s">
        <v>279</v>
      </c>
      <c r="BK233" s="75">
        <v>43396</v>
      </c>
      <c r="BL233" s="75">
        <v>43396</v>
      </c>
      <c r="BO233" s="72" t="s">
        <v>819</v>
      </c>
      <c r="BP233" s="72">
        <v>25870</v>
      </c>
      <c r="BQ233" s="72">
        <v>25200</v>
      </c>
      <c r="BR233" s="72" t="s">
        <v>820</v>
      </c>
    </row>
    <row r="234" spans="59:70" x14ac:dyDescent="0.2">
      <c r="BG234" s="72" t="str">
        <f t="shared" si="5"/>
        <v>NRO-25-024 SANCEY</v>
      </c>
      <c r="BH234" s="72" t="s">
        <v>759</v>
      </c>
      <c r="BI234" s="72" t="s">
        <v>821</v>
      </c>
      <c r="BJ234" s="72" t="s">
        <v>279</v>
      </c>
      <c r="BK234" s="75">
        <v>43391</v>
      </c>
      <c r="BL234" s="75">
        <v>43391</v>
      </c>
      <c r="BO234" s="72" t="s">
        <v>822</v>
      </c>
      <c r="BP234" s="72">
        <v>25430</v>
      </c>
      <c r="BQ234" s="72">
        <v>25529</v>
      </c>
      <c r="BR234" s="72" t="s">
        <v>823</v>
      </c>
    </row>
    <row r="235" spans="59:70" x14ac:dyDescent="0.2">
      <c r="BG235" s="72" t="str">
        <f t="shared" si="5"/>
        <v>NRO-25-025 ST HIPPOLYTE</v>
      </c>
      <c r="BH235" s="72" t="s">
        <v>759</v>
      </c>
      <c r="BI235" s="72" t="s">
        <v>824</v>
      </c>
      <c r="BJ235" s="72" t="s">
        <v>279</v>
      </c>
      <c r="BK235" s="75">
        <v>43560</v>
      </c>
      <c r="BL235" s="75">
        <v>43560</v>
      </c>
      <c r="BO235" s="72" t="s">
        <v>825</v>
      </c>
      <c r="BP235" s="72">
        <v>25190</v>
      </c>
      <c r="BQ235" s="72">
        <v>25519</v>
      </c>
      <c r="BR235" s="72" t="s">
        <v>826</v>
      </c>
    </row>
    <row r="236" spans="59:70" x14ac:dyDescent="0.2">
      <c r="BG236" s="72" t="str">
        <f t="shared" si="5"/>
        <v>NRO-25-026 PIERREFONTAINE LES VARANS</v>
      </c>
      <c r="BH236" s="72" t="s">
        <v>759</v>
      </c>
      <c r="BI236" s="72" t="s">
        <v>827</v>
      </c>
      <c r="BJ236" s="72" t="s">
        <v>279</v>
      </c>
      <c r="BK236" s="75">
        <v>43840</v>
      </c>
      <c r="BL236" s="75">
        <v>43840</v>
      </c>
      <c r="BO236" s="72" t="s">
        <v>828</v>
      </c>
      <c r="BP236" s="72">
        <v>25510</v>
      </c>
      <c r="BQ236" s="72">
        <v>25453</v>
      </c>
      <c r="BR236" s="72" t="s">
        <v>829</v>
      </c>
    </row>
    <row r="237" spans="59:70" x14ac:dyDescent="0.2">
      <c r="BG237" s="72" t="str">
        <f t="shared" si="5"/>
        <v>NRO-25-027 BELLEHERBE</v>
      </c>
      <c r="BH237" s="72" t="s">
        <v>759</v>
      </c>
      <c r="BI237" s="72" t="s">
        <v>830</v>
      </c>
      <c r="BJ237" s="72" t="s">
        <v>279</v>
      </c>
      <c r="BK237" s="75">
        <v>43403</v>
      </c>
      <c r="BL237" s="75">
        <v>43403</v>
      </c>
      <c r="BO237" s="72" t="s">
        <v>831</v>
      </c>
      <c r="BP237" s="72">
        <v>25380</v>
      </c>
      <c r="BQ237" s="72">
        <v>25051</v>
      </c>
      <c r="BR237" s="72" t="s">
        <v>832</v>
      </c>
    </row>
    <row r="238" spans="59:70" x14ac:dyDescent="0.2">
      <c r="BG238" s="72" t="str">
        <f t="shared" si="5"/>
        <v>NRO-25-028 TARCENAY FOUCHERANS</v>
      </c>
      <c r="BH238" s="72" t="s">
        <v>759</v>
      </c>
      <c r="BI238" s="72" t="s">
        <v>833</v>
      </c>
      <c r="BJ238" s="72" t="s">
        <v>279</v>
      </c>
      <c r="BK238" s="75">
        <v>43816</v>
      </c>
      <c r="BL238" s="75">
        <v>43816</v>
      </c>
      <c r="BO238" s="72" t="s">
        <v>477</v>
      </c>
      <c r="BP238" s="72">
        <v>25620</v>
      </c>
      <c r="BQ238" s="72">
        <v>25558</v>
      </c>
      <c r="BR238" s="72" t="s">
        <v>834</v>
      </c>
    </row>
    <row r="239" spans="59:70" x14ac:dyDescent="0.2">
      <c r="BG239" s="72" t="str">
        <f t="shared" si="5"/>
        <v>NRO-25-029 VALDAHON</v>
      </c>
      <c r="BH239" s="72" t="s">
        <v>759</v>
      </c>
      <c r="BI239" s="72" t="s">
        <v>835</v>
      </c>
      <c r="BJ239" s="72" t="s">
        <v>279</v>
      </c>
      <c r="BK239" s="75">
        <v>43130</v>
      </c>
      <c r="BL239" s="75">
        <v>43130</v>
      </c>
      <c r="BO239" s="72" t="s">
        <v>836</v>
      </c>
      <c r="BP239" s="72">
        <v>25800</v>
      </c>
      <c r="BQ239" s="72">
        <v>25578</v>
      </c>
      <c r="BR239" s="72" t="s">
        <v>837</v>
      </c>
    </row>
    <row r="240" spans="59:70" x14ac:dyDescent="0.2">
      <c r="BG240" s="72" t="str">
        <f t="shared" si="5"/>
        <v>NRO-25-030 VERCEL VILLEDIEU LE CAMP</v>
      </c>
      <c r="BH240" s="72" t="s">
        <v>759</v>
      </c>
      <c r="BI240" s="72" t="s">
        <v>838</v>
      </c>
      <c r="BJ240" s="72" t="s">
        <v>279</v>
      </c>
      <c r="BK240" s="75">
        <v>43437</v>
      </c>
      <c r="BL240" s="75">
        <v>43437</v>
      </c>
      <c r="BM240" s="72">
        <v>17</v>
      </c>
      <c r="BO240" s="72" t="s">
        <v>839</v>
      </c>
      <c r="BP240" s="72">
        <v>25530</v>
      </c>
      <c r="BQ240" s="72">
        <v>25601</v>
      </c>
      <c r="BR240" s="72" t="s">
        <v>840</v>
      </c>
    </row>
    <row r="241" spans="59:70" x14ac:dyDescent="0.2">
      <c r="BG241" s="72" t="str">
        <f t="shared" si="5"/>
        <v>NRO-25-031 ORCHAMPS VENNES</v>
      </c>
      <c r="BH241" s="72" t="s">
        <v>759</v>
      </c>
      <c r="BI241" s="72" t="s">
        <v>841</v>
      </c>
      <c r="BJ241" s="72" t="s">
        <v>279</v>
      </c>
      <c r="BK241" s="75">
        <v>43815</v>
      </c>
      <c r="BL241" s="75">
        <v>43815</v>
      </c>
      <c r="BO241" s="72" t="s">
        <v>842</v>
      </c>
      <c r="BP241" s="72">
        <v>25390</v>
      </c>
      <c r="BQ241" s="72">
        <v>25432</v>
      </c>
      <c r="BR241" s="72" t="s">
        <v>843</v>
      </c>
    </row>
    <row r="242" spans="59:70" x14ac:dyDescent="0.2">
      <c r="BG242" s="72" t="str">
        <f t="shared" si="5"/>
        <v>NRO-25-032 RECOLOGNE</v>
      </c>
      <c r="BH242" s="72" t="s">
        <v>759</v>
      </c>
      <c r="BI242" s="72" t="s">
        <v>844</v>
      </c>
      <c r="BJ242" s="72" t="s">
        <v>279</v>
      </c>
      <c r="BK242" s="75">
        <v>43291</v>
      </c>
      <c r="BL242" s="75">
        <v>43299</v>
      </c>
      <c r="BO242" s="72" t="s">
        <v>845</v>
      </c>
      <c r="BP242" s="72">
        <v>25170</v>
      </c>
      <c r="BQ242" s="72">
        <v>25482</v>
      </c>
      <c r="BR242" s="72" t="s">
        <v>846</v>
      </c>
    </row>
    <row r="243" spans="59:70" x14ac:dyDescent="0.2">
      <c r="BG243" s="72" t="str">
        <f t="shared" si="5"/>
        <v>NRO-25-033 ST VIT</v>
      </c>
      <c r="BH243" s="72" t="s">
        <v>759</v>
      </c>
      <c r="BI243" s="72" t="s">
        <v>847</v>
      </c>
      <c r="BJ243" s="72" t="s">
        <v>274</v>
      </c>
      <c r="BK243" s="75">
        <v>44926</v>
      </c>
      <c r="BL243" s="75">
        <v>44743</v>
      </c>
      <c r="BP243" s="72">
        <v>25410</v>
      </c>
      <c r="BQ243" s="72">
        <v>25527</v>
      </c>
      <c r="BR243" s="72" t="s">
        <v>848</v>
      </c>
    </row>
    <row r="244" spans="59:70" x14ac:dyDescent="0.2">
      <c r="BG244" s="72" t="str">
        <f t="shared" si="5"/>
        <v>NRO-25-034 QUINGEY</v>
      </c>
      <c r="BH244" s="72" t="s">
        <v>759</v>
      </c>
      <c r="BI244" s="72" t="s">
        <v>849</v>
      </c>
      <c r="BJ244" s="72" t="s">
        <v>279</v>
      </c>
      <c r="BK244" s="75">
        <v>43655</v>
      </c>
      <c r="BL244" s="75">
        <v>43655</v>
      </c>
      <c r="BO244" s="72" t="s">
        <v>850</v>
      </c>
      <c r="BP244" s="72">
        <v>25440</v>
      </c>
      <c r="BQ244" s="72">
        <v>25475</v>
      </c>
      <c r="BR244" s="72" t="s">
        <v>851</v>
      </c>
    </row>
    <row r="245" spans="59:70" x14ac:dyDescent="0.2">
      <c r="BG245" s="72" t="str">
        <f t="shared" si="5"/>
        <v>NRO-25-035 EPEUGNEY</v>
      </c>
      <c r="BH245" s="72" t="s">
        <v>759</v>
      </c>
      <c r="BI245" s="72" t="s">
        <v>852</v>
      </c>
      <c r="BJ245" s="72" t="s">
        <v>279</v>
      </c>
      <c r="BK245" s="75">
        <v>43292</v>
      </c>
      <c r="BL245" s="75">
        <v>43292</v>
      </c>
      <c r="BM245" s="72">
        <v>10</v>
      </c>
      <c r="BO245" s="72" t="s">
        <v>497</v>
      </c>
      <c r="BP245" s="72">
        <v>25290</v>
      </c>
      <c r="BQ245" s="72">
        <v>25220</v>
      </c>
      <c r="BR245" s="72" t="s">
        <v>853</v>
      </c>
    </row>
    <row r="246" spans="59:70" x14ac:dyDescent="0.2">
      <c r="BG246" s="72" t="str">
        <f t="shared" si="5"/>
        <v>NRO-25-036 ORNANS</v>
      </c>
      <c r="BH246" s="72" t="s">
        <v>759</v>
      </c>
      <c r="BI246" s="72" t="s">
        <v>854</v>
      </c>
      <c r="BJ246" s="72" t="s">
        <v>279</v>
      </c>
      <c r="BK246" s="75">
        <v>43437</v>
      </c>
      <c r="BL246" s="75">
        <v>43437</v>
      </c>
      <c r="BM246" s="72">
        <v>2</v>
      </c>
      <c r="BO246" s="72" t="s">
        <v>855</v>
      </c>
      <c r="BP246" s="72">
        <v>25290</v>
      </c>
      <c r="BQ246" s="72">
        <v>25434</v>
      </c>
      <c r="BR246" s="72" t="s">
        <v>856</v>
      </c>
    </row>
    <row r="247" spans="59:70" x14ac:dyDescent="0.2">
      <c r="BG247" s="72" t="str">
        <f t="shared" si="5"/>
        <v>NRO-25-037 GUYANS DURNES</v>
      </c>
      <c r="BH247" s="72" t="s">
        <v>759</v>
      </c>
      <c r="BI247" s="72" t="s">
        <v>857</v>
      </c>
      <c r="BJ247" s="72" t="s">
        <v>279</v>
      </c>
      <c r="BK247" s="75">
        <v>43437</v>
      </c>
      <c r="BL247" s="75">
        <v>43437</v>
      </c>
      <c r="BM247" s="72">
        <v>17</v>
      </c>
      <c r="BO247" s="72" t="s">
        <v>858</v>
      </c>
      <c r="BP247" s="72">
        <v>25580</v>
      </c>
      <c r="BQ247" s="72">
        <v>25300</v>
      </c>
      <c r="BR247" s="72" t="s">
        <v>859</v>
      </c>
    </row>
    <row r="248" spans="59:70" x14ac:dyDescent="0.2">
      <c r="BG248" s="72" t="str">
        <f t="shared" si="5"/>
        <v>NRO-25-038 ARC ET SENANS</v>
      </c>
      <c r="BH248" s="72" t="s">
        <v>759</v>
      </c>
      <c r="BI248" s="72" t="s">
        <v>860</v>
      </c>
      <c r="BJ248" s="72" t="s">
        <v>279</v>
      </c>
      <c r="BK248" s="75">
        <v>43671</v>
      </c>
      <c r="BL248" s="75">
        <v>43671</v>
      </c>
      <c r="BO248" s="72" t="s">
        <v>861</v>
      </c>
      <c r="BP248" s="72">
        <v>25610</v>
      </c>
      <c r="BQ248" s="72">
        <v>25021</v>
      </c>
      <c r="BR248" s="72" t="s">
        <v>862</v>
      </c>
    </row>
    <row r="249" spans="59:70" x14ac:dyDescent="0.2">
      <c r="BG249" s="72" t="str">
        <f t="shared" si="5"/>
        <v>NRO-25-039 AMANCEY</v>
      </c>
      <c r="BH249" s="72" t="s">
        <v>759</v>
      </c>
      <c r="BI249" s="72" t="s">
        <v>863</v>
      </c>
      <c r="BJ249" s="72" t="s">
        <v>279</v>
      </c>
      <c r="BK249" s="75">
        <v>43437</v>
      </c>
      <c r="BL249" s="75">
        <v>43437</v>
      </c>
      <c r="BO249" s="72" t="s">
        <v>864</v>
      </c>
      <c r="BP249" s="72">
        <v>25330</v>
      </c>
      <c r="BQ249" s="72">
        <v>25015</v>
      </c>
      <c r="BR249" s="72" t="s">
        <v>865</v>
      </c>
    </row>
    <row r="250" spans="59:70" x14ac:dyDescent="0.2">
      <c r="BG250" s="72" t="str">
        <f t="shared" si="5"/>
        <v>NRO-25-040 LODS</v>
      </c>
      <c r="BH250" s="72" t="s">
        <v>759</v>
      </c>
      <c r="BI250" s="72" t="s">
        <v>866</v>
      </c>
      <c r="BJ250" s="72" t="s">
        <v>599</v>
      </c>
      <c r="BL250" s="75">
        <v>43946</v>
      </c>
      <c r="BO250" s="72" t="s">
        <v>822</v>
      </c>
      <c r="BP250" s="72">
        <v>25930</v>
      </c>
      <c r="BQ250" s="72">
        <v>25339</v>
      </c>
      <c r="BR250" s="72" t="s">
        <v>867</v>
      </c>
    </row>
    <row r="251" spans="59:70" x14ac:dyDescent="0.2">
      <c r="BG251" s="72" t="str">
        <f t="shared" si="5"/>
        <v>NRO-25-041 OUHANS</v>
      </c>
      <c r="BH251" s="72" t="s">
        <v>759</v>
      </c>
      <c r="BI251" s="72" t="s">
        <v>868</v>
      </c>
      <c r="BJ251" s="72" t="s">
        <v>279</v>
      </c>
      <c r="BK251" s="75">
        <v>43613</v>
      </c>
      <c r="BL251" s="75">
        <v>43613</v>
      </c>
      <c r="BO251" s="72" t="s">
        <v>869</v>
      </c>
      <c r="BP251" s="72">
        <v>25520</v>
      </c>
      <c r="BQ251" s="72">
        <v>25440</v>
      </c>
      <c r="BR251" s="72" t="s">
        <v>870</v>
      </c>
    </row>
    <row r="252" spans="59:70" x14ac:dyDescent="0.2">
      <c r="BG252" s="72" t="str">
        <f t="shared" si="5"/>
        <v>NRO-25-042 GILLEY</v>
      </c>
      <c r="BH252" s="72" t="s">
        <v>759</v>
      </c>
      <c r="BI252" s="72" t="s">
        <v>871</v>
      </c>
      <c r="BJ252" s="72" t="s">
        <v>279</v>
      </c>
      <c r="BK252" s="75">
        <v>43370</v>
      </c>
      <c r="BL252" s="75">
        <v>43370</v>
      </c>
      <c r="BM252" s="72">
        <v>2</v>
      </c>
      <c r="BO252" s="72" t="s">
        <v>872</v>
      </c>
      <c r="BP252" s="72">
        <v>25650</v>
      </c>
      <c r="BQ252" s="72">
        <v>25271</v>
      </c>
      <c r="BR252" s="72" t="s">
        <v>873</v>
      </c>
    </row>
    <row r="253" spans="59:70" x14ac:dyDescent="0.2">
      <c r="BG253" s="72" t="str">
        <f t="shared" si="5"/>
        <v>NRO-25-044 LABERGEMENT STE MARIE</v>
      </c>
      <c r="BH253" s="72" t="s">
        <v>759</v>
      </c>
      <c r="BI253" s="72" t="s">
        <v>874</v>
      </c>
      <c r="BJ253" s="72" t="s">
        <v>279</v>
      </c>
      <c r="BK253" s="75">
        <v>43556</v>
      </c>
      <c r="BL253" s="75">
        <v>43556</v>
      </c>
      <c r="BO253" s="72" t="s">
        <v>875</v>
      </c>
      <c r="BP253" s="72">
        <v>25160</v>
      </c>
      <c r="BQ253" s="72">
        <v>25320</v>
      </c>
      <c r="BR253" s="72" t="s">
        <v>876</v>
      </c>
    </row>
    <row r="254" spans="59:70" x14ac:dyDescent="0.2">
      <c r="BG254" s="72" t="str">
        <f t="shared" si="5"/>
        <v>NRO-25-045 LES HOPITAUX NEUFS</v>
      </c>
      <c r="BH254" s="72" t="s">
        <v>759</v>
      </c>
      <c r="BI254" s="72" t="s">
        <v>877</v>
      </c>
      <c r="BJ254" s="72" t="s">
        <v>279</v>
      </c>
      <c r="BK254" s="75">
        <v>43655</v>
      </c>
      <c r="BL254" s="75">
        <v>43655</v>
      </c>
      <c r="BO254" s="72" t="s">
        <v>878</v>
      </c>
      <c r="BP254" s="72">
        <v>25370</v>
      </c>
      <c r="BQ254" s="72">
        <v>25307</v>
      </c>
      <c r="BR254" s="72" t="s">
        <v>879</v>
      </c>
    </row>
    <row r="255" spans="59:70" x14ac:dyDescent="0.2">
      <c r="BG255" s="72" t="str">
        <f t="shared" si="5"/>
        <v>NRO-25-046 MOUTHE</v>
      </c>
      <c r="BH255" s="72" t="s">
        <v>759</v>
      </c>
      <c r="BI255" s="72" t="s">
        <v>880</v>
      </c>
      <c r="BJ255" s="72" t="s">
        <v>279</v>
      </c>
      <c r="BK255" s="75">
        <v>43186</v>
      </c>
      <c r="BL255" s="75">
        <v>43186</v>
      </c>
      <c r="BO255" s="72" t="s">
        <v>881</v>
      </c>
      <c r="BP255" s="72">
        <v>25240</v>
      </c>
      <c r="BQ255" s="72">
        <v>25413</v>
      </c>
      <c r="BR255" s="72" t="s">
        <v>882</v>
      </c>
    </row>
    <row r="256" spans="59:70" x14ac:dyDescent="0.2">
      <c r="BG256" s="72" t="str">
        <f t="shared" si="5"/>
        <v>NRO-25-047 GLERE</v>
      </c>
      <c r="BH256" s="72" t="s">
        <v>759</v>
      </c>
      <c r="BI256" s="72" t="s">
        <v>883</v>
      </c>
      <c r="BJ256" s="72" t="s">
        <v>292</v>
      </c>
      <c r="BL256" s="75">
        <v>44134</v>
      </c>
      <c r="BO256" s="72" t="s">
        <v>884</v>
      </c>
      <c r="BP256" s="72">
        <v>25190</v>
      </c>
      <c r="BQ256" s="72">
        <v>25275</v>
      </c>
      <c r="BR256" s="72" t="s">
        <v>885</v>
      </c>
    </row>
    <row r="257" spans="59:70" x14ac:dyDescent="0.2">
      <c r="BG257" s="72" t="str">
        <f t="shared" si="5"/>
        <v>NRO-25-150 BESANCON</v>
      </c>
      <c r="BH257" s="72" t="s">
        <v>759</v>
      </c>
      <c r="BI257" s="72" t="s">
        <v>886</v>
      </c>
      <c r="BJ257" s="72" t="s">
        <v>279</v>
      </c>
      <c r="BK257" s="75">
        <v>43830</v>
      </c>
      <c r="BL257" s="75">
        <v>43690</v>
      </c>
      <c r="BM257" s="72">
        <v>2</v>
      </c>
      <c r="BO257" s="72" t="s">
        <v>887</v>
      </c>
      <c r="BP257" s="72">
        <v>25000</v>
      </c>
      <c r="BQ257" s="72">
        <v>25056</v>
      </c>
      <c r="BR257" s="72" t="s">
        <v>888</v>
      </c>
    </row>
    <row r="258" spans="59:70" x14ac:dyDescent="0.2">
      <c r="BG258" s="72" t="str">
        <f t="shared" si="5"/>
        <v>NRO-31-160 MONTASTRUC LA CONSEILLERE</v>
      </c>
      <c r="BH258" s="72" t="s">
        <v>236</v>
      </c>
      <c r="BI258" s="72" t="s">
        <v>889</v>
      </c>
      <c r="BJ258" s="72" t="s">
        <v>279</v>
      </c>
      <c r="BK258" s="75">
        <v>43888</v>
      </c>
      <c r="BL258" s="75">
        <v>43829</v>
      </c>
      <c r="BM258" s="72">
        <v>41</v>
      </c>
      <c r="BO258" s="72" t="s">
        <v>593</v>
      </c>
      <c r="BP258" s="72">
        <v>31380</v>
      </c>
      <c r="BQ258" s="72">
        <v>31358</v>
      </c>
      <c r="BR258" s="72" t="s">
        <v>890</v>
      </c>
    </row>
    <row r="259" spans="59:70" x14ac:dyDescent="0.2">
      <c r="BG259" s="72" t="str">
        <f t="shared" si="5"/>
        <v>NRO-31-161 VERFEIL</v>
      </c>
      <c r="BH259" s="72" t="s">
        <v>236</v>
      </c>
      <c r="BI259" s="72" t="s">
        <v>891</v>
      </c>
      <c r="BJ259" s="72" t="s">
        <v>292</v>
      </c>
      <c r="BL259" s="75">
        <v>43782</v>
      </c>
      <c r="BM259" s="72">
        <v>380</v>
      </c>
      <c r="BO259" s="72" t="s">
        <v>892</v>
      </c>
      <c r="BP259" s="72">
        <v>31590</v>
      </c>
      <c r="BQ259" s="72">
        <v>31573</v>
      </c>
      <c r="BR259" s="72" t="s">
        <v>893</v>
      </c>
    </row>
    <row r="260" spans="59:70" x14ac:dyDescent="0.2">
      <c r="BG260" s="72" t="str">
        <f t="shared" si="5"/>
        <v>NRO-31-162 BESSIERES</v>
      </c>
      <c r="BH260" s="72" t="s">
        <v>236</v>
      </c>
      <c r="BI260" s="72" t="s">
        <v>894</v>
      </c>
      <c r="BJ260" s="72" t="s">
        <v>292</v>
      </c>
      <c r="BL260" s="75">
        <v>43775</v>
      </c>
      <c r="BM260" s="72">
        <v>9001</v>
      </c>
      <c r="BO260" s="72" t="s">
        <v>895</v>
      </c>
      <c r="BP260" s="72">
        <v>31660</v>
      </c>
      <c r="BQ260" s="72">
        <v>31066</v>
      </c>
      <c r="BR260" s="72" t="s">
        <v>896</v>
      </c>
    </row>
    <row r="261" spans="59:70" x14ac:dyDescent="0.2">
      <c r="BG261" s="72" t="str">
        <f t="shared" si="5"/>
        <v>NRO-31-163 SEYSSES</v>
      </c>
      <c r="BH261" s="72" t="s">
        <v>236</v>
      </c>
      <c r="BI261" s="72" t="s">
        <v>897</v>
      </c>
      <c r="BJ261" s="72" t="s">
        <v>279</v>
      </c>
      <c r="BK261" s="75">
        <v>43573</v>
      </c>
      <c r="BL261" s="75">
        <v>43585</v>
      </c>
      <c r="BM261" s="72">
        <v>80</v>
      </c>
      <c r="BO261" s="72" t="s">
        <v>898</v>
      </c>
      <c r="BP261" s="72">
        <v>31600</v>
      </c>
      <c r="BQ261" s="72">
        <v>31547</v>
      </c>
      <c r="BR261" s="72" t="s">
        <v>899</v>
      </c>
    </row>
    <row r="262" spans="59:70" x14ac:dyDescent="0.2">
      <c r="BG262" s="72" t="str">
        <f t="shared" si="5"/>
        <v>NRO-31-164 LABEGE</v>
      </c>
      <c r="BH262" s="72" t="s">
        <v>236</v>
      </c>
      <c r="BI262" s="72" t="s">
        <v>900</v>
      </c>
      <c r="BJ262" s="72" t="s">
        <v>279</v>
      </c>
      <c r="BK262" s="75">
        <v>43671</v>
      </c>
      <c r="BL262" s="75">
        <v>43726</v>
      </c>
      <c r="BM262" s="72">
        <v>414</v>
      </c>
      <c r="BO262" s="72" t="s">
        <v>901</v>
      </c>
      <c r="BP262" s="72">
        <v>31670</v>
      </c>
      <c r="BQ262" s="72">
        <v>31254</v>
      </c>
      <c r="BR262" s="72" t="s">
        <v>902</v>
      </c>
    </row>
    <row r="263" spans="59:70" x14ac:dyDescent="0.2">
      <c r="BG263" s="72" t="str">
        <f t="shared" si="5"/>
        <v>NRO-31-165 MONTREJEAU</v>
      </c>
      <c r="BH263" s="72" t="s">
        <v>236</v>
      </c>
      <c r="BI263" s="72" t="s">
        <v>903</v>
      </c>
      <c r="BJ263" s="72" t="s">
        <v>279</v>
      </c>
      <c r="BK263" s="75">
        <v>43556</v>
      </c>
      <c r="BL263" s="75">
        <v>43716</v>
      </c>
      <c r="BM263" s="72">
        <v>5</v>
      </c>
      <c r="BO263" s="72" t="s">
        <v>904</v>
      </c>
      <c r="BP263" s="72">
        <v>31210</v>
      </c>
      <c r="BQ263" s="72">
        <v>31390</v>
      </c>
      <c r="BR263" s="72" t="s">
        <v>905</v>
      </c>
    </row>
    <row r="264" spans="59:70" x14ac:dyDescent="0.2">
      <c r="BG264" s="72" t="str">
        <f t="shared" ref="BG264:BG327" si="6">CONCATENATE(BI264," ",BR264)</f>
        <v>NRO-31-166 CABANAC CAZAUX</v>
      </c>
      <c r="BH264" s="72" t="s">
        <v>236</v>
      </c>
      <c r="BI264" s="72" t="s">
        <v>906</v>
      </c>
      <c r="BJ264" s="72" t="s">
        <v>292</v>
      </c>
      <c r="BL264" s="75">
        <v>44032</v>
      </c>
      <c r="BM264" s="72">
        <v>196</v>
      </c>
      <c r="BO264" s="72" t="s">
        <v>907</v>
      </c>
      <c r="BP264" s="72">
        <v>31160</v>
      </c>
      <c r="BQ264" s="72">
        <v>31095</v>
      </c>
      <c r="BR264" s="72" t="s">
        <v>908</v>
      </c>
    </row>
    <row r="265" spans="59:70" x14ac:dyDescent="0.2">
      <c r="BG265" s="72" t="str">
        <f t="shared" si="6"/>
        <v>NRO-31-167 CINTEGABELLE</v>
      </c>
      <c r="BH265" s="72" t="s">
        <v>236</v>
      </c>
      <c r="BI265" s="72" t="s">
        <v>909</v>
      </c>
      <c r="BJ265" s="72" t="s">
        <v>292</v>
      </c>
      <c r="BL265" s="75">
        <v>43848</v>
      </c>
      <c r="BM265" s="72">
        <v>1205</v>
      </c>
      <c r="BO265" s="72" t="s">
        <v>910</v>
      </c>
      <c r="BP265" s="72">
        <v>31550</v>
      </c>
      <c r="BQ265" s="72">
        <v>31145</v>
      </c>
      <c r="BR265" s="72" t="s">
        <v>911</v>
      </c>
    </row>
    <row r="266" spans="59:70" x14ac:dyDescent="0.2">
      <c r="BG266" s="72" t="str">
        <f t="shared" si="6"/>
        <v>NRO-31-168 CAZERES</v>
      </c>
      <c r="BH266" s="72" t="s">
        <v>236</v>
      </c>
      <c r="BI266" s="72" t="s">
        <v>912</v>
      </c>
      <c r="BJ266" s="72" t="s">
        <v>292</v>
      </c>
      <c r="BL266" s="75">
        <v>43877</v>
      </c>
      <c r="BM266" s="72">
        <v>20</v>
      </c>
      <c r="BO266" s="72" t="s">
        <v>913</v>
      </c>
      <c r="BP266" s="72">
        <v>31220</v>
      </c>
      <c r="BQ266" s="72">
        <v>31135</v>
      </c>
      <c r="BR266" s="72" t="s">
        <v>914</v>
      </c>
    </row>
    <row r="267" spans="59:70" x14ac:dyDescent="0.2">
      <c r="BG267" s="72" t="str">
        <f t="shared" si="6"/>
        <v>NRO-31-169 ST PLANCARD</v>
      </c>
      <c r="BH267" s="72" t="s">
        <v>236</v>
      </c>
      <c r="BI267" s="72" t="s">
        <v>915</v>
      </c>
      <c r="BJ267" s="72" t="s">
        <v>292</v>
      </c>
      <c r="BL267" s="75">
        <v>44060</v>
      </c>
      <c r="BM267" s="72">
        <v>225</v>
      </c>
      <c r="BO267" s="72" t="s">
        <v>916</v>
      </c>
      <c r="BP267" s="72">
        <v>31580</v>
      </c>
      <c r="BQ267" s="72">
        <v>31513</v>
      </c>
      <c r="BR267" s="72" t="s">
        <v>917</v>
      </c>
    </row>
    <row r="268" spans="59:70" x14ac:dyDescent="0.2">
      <c r="BG268" s="72" t="str">
        <f t="shared" si="6"/>
        <v>NRO-31-170 NOE</v>
      </c>
      <c r="BH268" s="72" t="s">
        <v>236</v>
      </c>
      <c r="BI268" s="72" t="s">
        <v>918</v>
      </c>
      <c r="BJ268" s="72" t="s">
        <v>279</v>
      </c>
      <c r="BK268" s="75">
        <v>43605</v>
      </c>
      <c r="BL268" s="75">
        <v>43646</v>
      </c>
      <c r="BM268" s="72">
        <v>71</v>
      </c>
      <c r="BO268" s="72" t="s">
        <v>919</v>
      </c>
      <c r="BP268" s="72">
        <v>31410</v>
      </c>
      <c r="BQ268" s="72">
        <v>31399</v>
      </c>
      <c r="BR268" s="72" t="s">
        <v>920</v>
      </c>
    </row>
    <row r="269" spans="59:70" x14ac:dyDescent="0.2">
      <c r="BG269" s="72" t="str">
        <f t="shared" si="6"/>
        <v>NRO-31-171 LALOURET LAFFITEAU</v>
      </c>
      <c r="BH269" s="72" t="s">
        <v>236</v>
      </c>
      <c r="BI269" s="72" t="s">
        <v>921</v>
      </c>
      <c r="BJ269" s="72" t="s">
        <v>292</v>
      </c>
      <c r="BL269" s="75">
        <v>44061</v>
      </c>
      <c r="BM269" s="72">
        <v>55</v>
      </c>
      <c r="BO269" s="72" t="s">
        <v>907</v>
      </c>
      <c r="BP269" s="72">
        <v>31800</v>
      </c>
      <c r="BQ269" s="72">
        <v>31268</v>
      </c>
      <c r="BR269" s="72" t="s">
        <v>922</v>
      </c>
    </row>
    <row r="270" spans="59:70" x14ac:dyDescent="0.2">
      <c r="BG270" s="72" t="str">
        <f t="shared" si="6"/>
        <v>NRO-31-172 CASTELMAUROU</v>
      </c>
      <c r="BH270" s="72" t="s">
        <v>236</v>
      </c>
      <c r="BI270" s="72" t="s">
        <v>923</v>
      </c>
      <c r="BJ270" s="72" t="s">
        <v>279</v>
      </c>
      <c r="BK270" s="75">
        <v>43798</v>
      </c>
      <c r="BL270" s="75">
        <v>43709</v>
      </c>
      <c r="BM270" s="72">
        <v>3</v>
      </c>
      <c r="BO270" s="72" t="s">
        <v>924</v>
      </c>
      <c r="BP270" s="72">
        <v>31180</v>
      </c>
      <c r="BQ270" s="72">
        <v>31117</v>
      </c>
      <c r="BR270" s="72" t="s">
        <v>925</v>
      </c>
    </row>
    <row r="271" spans="59:70" x14ac:dyDescent="0.2">
      <c r="BG271" s="72" t="str">
        <f t="shared" si="6"/>
        <v>NRO-31-173 ST BEAT LEZ</v>
      </c>
      <c r="BH271" s="72" t="s">
        <v>236</v>
      </c>
      <c r="BI271" s="72" t="s">
        <v>926</v>
      </c>
      <c r="BJ271" s="72" t="s">
        <v>292</v>
      </c>
      <c r="BL271" s="75">
        <v>43939</v>
      </c>
      <c r="BM271" s="72">
        <v>291</v>
      </c>
      <c r="BO271" s="72" t="s">
        <v>927</v>
      </c>
      <c r="BP271" s="72">
        <v>31440</v>
      </c>
      <c r="BQ271" s="72">
        <v>31471</v>
      </c>
      <c r="BR271" s="72" t="s">
        <v>928</v>
      </c>
    </row>
    <row r="272" spans="59:70" x14ac:dyDescent="0.2">
      <c r="BG272" s="72" t="str">
        <f t="shared" si="6"/>
        <v>NRO-31-174 BAGNERES DE LUCHON</v>
      </c>
      <c r="BH272" s="72" t="s">
        <v>236</v>
      </c>
      <c r="BI272" s="72" t="s">
        <v>929</v>
      </c>
      <c r="BJ272" s="72" t="s">
        <v>292</v>
      </c>
      <c r="BL272" s="75">
        <v>43940</v>
      </c>
      <c r="BM272" s="72">
        <v>4</v>
      </c>
      <c r="BO272" s="72" t="s">
        <v>930</v>
      </c>
      <c r="BP272" s="72">
        <v>31110</v>
      </c>
      <c r="BQ272" s="72">
        <v>31042</v>
      </c>
      <c r="BR272" s="72" t="s">
        <v>931</v>
      </c>
    </row>
    <row r="273" spans="59:70" x14ac:dyDescent="0.2">
      <c r="BG273" s="72" t="str">
        <f t="shared" si="6"/>
        <v>NRO-31-175 MIREMONT</v>
      </c>
      <c r="BH273" s="72" t="s">
        <v>236</v>
      </c>
      <c r="BI273" s="72" t="s">
        <v>932</v>
      </c>
      <c r="BJ273" s="72" t="s">
        <v>279</v>
      </c>
      <c r="BK273" s="75">
        <v>43887</v>
      </c>
      <c r="BL273" s="75">
        <v>43786</v>
      </c>
      <c r="BM273" s="72">
        <v>5004</v>
      </c>
      <c r="BO273" s="72" t="s">
        <v>933</v>
      </c>
      <c r="BP273" s="72">
        <v>31190</v>
      </c>
      <c r="BQ273" s="72">
        <v>31345</v>
      </c>
      <c r="BR273" s="72" t="s">
        <v>934</v>
      </c>
    </row>
    <row r="274" spans="59:70" x14ac:dyDescent="0.2">
      <c r="BG274" s="72" t="str">
        <f t="shared" si="6"/>
        <v>NRO-31-176 AUTERIVE</v>
      </c>
      <c r="BH274" s="72" t="s">
        <v>236</v>
      </c>
      <c r="BI274" s="72" t="s">
        <v>935</v>
      </c>
      <c r="BJ274" s="72" t="s">
        <v>279</v>
      </c>
      <c r="BK274" s="75">
        <v>43888</v>
      </c>
      <c r="BL274" s="75">
        <v>43787</v>
      </c>
      <c r="BM274" s="72">
        <v>48</v>
      </c>
      <c r="BO274" s="72" t="s">
        <v>936</v>
      </c>
      <c r="BP274" s="72">
        <v>31190</v>
      </c>
      <c r="BQ274" s="72">
        <v>31033</v>
      </c>
      <c r="BR274" s="72" t="s">
        <v>937</v>
      </c>
    </row>
    <row r="275" spans="59:70" x14ac:dyDescent="0.2">
      <c r="BG275" s="72" t="str">
        <f t="shared" si="6"/>
        <v>NRO-31-177 THIL</v>
      </c>
      <c r="BH275" s="72" t="s">
        <v>236</v>
      </c>
      <c r="BI275" s="72" t="s">
        <v>938</v>
      </c>
      <c r="BJ275" s="72" t="s">
        <v>292</v>
      </c>
      <c r="BL275" s="75">
        <v>43969</v>
      </c>
      <c r="BO275" s="72" t="s">
        <v>939</v>
      </c>
      <c r="BP275" s="72">
        <v>31530</v>
      </c>
      <c r="BQ275" s="72">
        <v>31553</v>
      </c>
      <c r="BR275" s="72" t="s">
        <v>940</v>
      </c>
    </row>
    <row r="276" spans="59:70" x14ac:dyDescent="0.2">
      <c r="BG276" s="72" t="str">
        <f t="shared" si="6"/>
        <v>NRO-31-178 LE FOUSSERET</v>
      </c>
      <c r="BH276" s="72" t="s">
        <v>236</v>
      </c>
      <c r="BI276" s="72" t="s">
        <v>941</v>
      </c>
      <c r="BJ276" s="72" t="s">
        <v>292</v>
      </c>
      <c r="BL276" s="75">
        <v>43971</v>
      </c>
      <c r="BM276" s="72">
        <v>3</v>
      </c>
      <c r="BO276" s="72" t="s">
        <v>942</v>
      </c>
      <c r="BP276" s="72">
        <v>31430</v>
      </c>
      <c r="BQ276" s="72">
        <v>31193</v>
      </c>
      <c r="BR276" s="72" t="s">
        <v>943</v>
      </c>
    </row>
    <row r="277" spans="59:70" x14ac:dyDescent="0.2">
      <c r="BG277" s="72" t="str">
        <f t="shared" si="6"/>
        <v>NRO-31-179 SALIES DU SALAT</v>
      </c>
      <c r="BH277" s="72" t="s">
        <v>236</v>
      </c>
      <c r="BI277" s="72" t="s">
        <v>944</v>
      </c>
      <c r="BJ277" s="72" t="s">
        <v>292</v>
      </c>
      <c r="BL277" s="75">
        <v>43878</v>
      </c>
      <c r="BM277" s="72">
        <v>12</v>
      </c>
      <c r="BO277" s="72" t="s">
        <v>945</v>
      </c>
      <c r="BP277" s="72">
        <v>31260</v>
      </c>
      <c r="BQ277" s="72">
        <v>31523</v>
      </c>
      <c r="BR277" s="72" t="s">
        <v>946</v>
      </c>
    </row>
    <row r="278" spans="59:70" x14ac:dyDescent="0.2">
      <c r="BG278" s="72" t="str">
        <f t="shared" si="6"/>
        <v>NRO-31-180 ST ANDRE</v>
      </c>
      <c r="BH278" s="72" t="s">
        <v>236</v>
      </c>
      <c r="BI278" s="72" t="s">
        <v>947</v>
      </c>
      <c r="BJ278" s="72" t="s">
        <v>292</v>
      </c>
      <c r="BL278" s="75">
        <v>44062</v>
      </c>
      <c r="BM278" s="72">
        <v>1</v>
      </c>
      <c r="BO278" s="72" t="s">
        <v>907</v>
      </c>
      <c r="BP278" s="72">
        <v>31420</v>
      </c>
      <c r="BQ278" s="72">
        <v>31468</v>
      </c>
      <c r="BR278" s="72" t="s">
        <v>948</v>
      </c>
    </row>
    <row r="279" spans="59:70" x14ac:dyDescent="0.2">
      <c r="BG279" s="72" t="str">
        <f t="shared" si="6"/>
        <v>NRO-31-181 BORDES DE RIVIERE</v>
      </c>
      <c r="BH279" s="72" t="s">
        <v>236</v>
      </c>
      <c r="BI279" s="72" t="s">
        <v>949</v>
      </c>
      <c r="BJ279" s="72" t="s">
        <v>292</v>
      </c>
      <c r="BL279" s="75">
        <v>44000</v>
      </c>
      <c r="BM279" s="72">
        <v>1</v>
      </c>
      <c r="BO279" s="72" t="s">
        <v>950</v>
      </c>
      <c r="BP279" s="72">
        <v>31210</v>
      </c>
      <c r="BQ279" s="72">
        <v>31076</v>
      </c>
      <c r="BR279" s="72" t="s">
        <v>951</v>
      </c>
    </row>
    <row r="280" spans="59:70" x14ac:dyDescent="0.2">
      <c r="BG280" s="72" t="str">
        <f t="shared" si="6"/>
        <v>NRO-31-182 ASPET</v>
      </c>
      <c r="BH280" s="72" t="s">
        <v>236</v>
      </c>
      <c r="BI280" s="72" t="s">
        <v>952</v>
      </c>
      <c r="BJ280" s="72" t="s">
        <v>292</v>
      </c>
      <c r="BL280" s="75">
        <v>43909</v>
      </c>
      <c r="BM280" s="72">
        <v>349</v>
      </c>
      <c r="BO280" s="72" t="s">
        <v>953</v>
      </c>
      <c r="BP280" s="72">
        <v>31160</v>
      </c>
      <c r="BQ280" s="72">
        <v>31020</v>
      </c>
      <c r="BR280" s="72" t="s">
        <v>954</v>
      </c>
    </row>
    <row r="281" spans="59:70" x14ac:dyDescent="0.2">
      <c r="BG281" s="72" t="str">
        <f t="shared" si="6"/>
        <v>NRO-31-183 MONTESQUIEU VOLVESTRE</v>
      </c>
      <c r="BH281" s="72" t="s">
        <v>236</v>
      </c>
      <c r="BI281" s="72" t="s">
        <v>955</v>
      </c>
      <c r="BJ281" s="72" t="s">
        <v>279</v>
      </c>
      <c r="BK281" s="75">
        <v>43887</v>
      </c>
      <c r="BL281" s="75">
        <v>43782</v>
      </c>
      <c r="BM281" s="72">
        <v>5001</v>
      </c>
      <c r="BO281" s="72" t="s">
        <v>956</v>
      </c>
      <c r="BP281" s="72">
        <v>31310</v>
      </c>
      <c r="BQ281" s="72">
        <v>31375</v>
      </c>
      <c r="BR281" s="72" t="s">
        <v>957</v>
      </c>
    </row>
    <row r="282" spans="59:70" x14ac:dyDescent="0.2">
      <c r="BG282" s="72" t="str">
        <f t="shared" si="6"/>
        <v>NRO-31-184 LABARTHE INARD</v>
      </c>
      <c r="BH282" s="72" t="s">
        <v>236</v>
      </c>
      <c r="BI282" s="72" t="s">
        <v>958</v>
      </c>
      <c r="BJ282" s="72" t="s">
        <v>292</v>
      </c>
      <c r="BL282" s="75">
        <v>44090</v>
      </c>
      <c r="BM282" s="72">
        <v>16</v>
      </c>
      <c r="BO282" s="72" t="s">
        <v>959</v>
      </c>
      <c r="BP282" s="72">
        <v>31800</v>
      </c>
      <c r="BQ282" s="72">
        <v>31246</v>
      </c>
      <c r="BR282" s="72" t="s">
        <v>960</v>
      </c>
    </row>
    <row r="283" spans="59:70" x14ac:dyDescent="0.2">
      <c r="BG283" s="72" t="str">
        <f t="shared" si="6"/>
        <v>NRO-31-185 MONTASTRUC DE SALIES</v>
      </c>
      <c r="BH283" s="72" t="s">
        <v>236</v>
      </c>
      <c r="BI283" s="72" t="s">
        <v>961</v>
      </c>
      <c r="BJ283" s="72" t="s">
        <v>292</v>
      </c>
      <c r="BL283" s="75">
        <v>44091</v>
      </c>
      <c r="BM283" s="72">
        <v>157</v>
      </c>
      <c r="BO283" s="72" t="s">
        <v>884</v>
      </c>
      <c r="BP283" s="72">
        <v>31160</v>
      </c>
      <c r="BQ283" s="72">
        <v>31357</v>
      </c>
      <c r="BR283" s="72" t="s">
        <v>962</v>
      </c>
    </row>
    <row r="284" spans="59:70" x14ac:dyDescent="0.2">
      <c r="BG284" s="72" t="str">
        <f t="shared" si="6"/>
        <v>NRO-31-186 AURIGNAC</v>
      </c>
      <c r="BH284" s="72" t="s">
        <v>236</v>
      </c>
      <c r="BI284" s="72" t="s">
        <v>963</v>
      </c>
      <c r="BJ284" s="72" t="s">
        <v>279</v>
      </c>
      <c r="BK284" s="75">
        <v>43671</v>
      </c>
      <c r="BL284" s="75">
        <v>43671</v>
      </c>
      <c r="BO284" s="72" t="s">
        <v>964</v>
      </c>
      <c r="BP284" s="72">
        <v>31420</v>
      </c>
      <c r="BQ284" s="72">
        <v>31028</v>
      </c>
      <c r="BR284" s="72" t="s">
        <v>965</v>
      </c>
    </row>
    <row r="285" spans="59:70" x14ac:dyDescent="0.2">
      <c r="BG285" s="72" t="str">
        <f t="shared" si="6"/>
        <v>NRO-31-187 COUEILLES</v>
      </c>
      <c r="BH285" s="72" t="s">
        <v>236</v>
      </c>
      <c r="BI285" s="72" t="s">
        <v>966</v>
      </c>
      <c r="BJ285" s="72" t="s">
        <v>292</v>
      </c>
      <c r="BL285" s="75">
        <v>44001</v>
      </c>
      <c r="BO285" s="72" t="s">
        <v>907</v>
      </c>
      <c r="BP285" s="72">
        <v>31230</v>
      </c>
      <c r="BQ285" s="72">
        <v>31152</v>
      </c>
      <c r="BR285" s="72" t="s">
        <v>967</v>
      </c>
    </row>
    <row r="286" spans="59:70" x14ac:dyDescent="0.2">
      <c r="BG286" s="72" t="str">
        <f t="shared" si="6"/>
        <v>NRO-31-188 DRUDAS</v>
      </c>
      <c r="BH286" s="72" t="s">
        <v>236</v>
      </c>
      <c r="BI286" s="72" t="s">
        <v>968</v>
      </c>
      <c r="BJ286" s="72" t="s">
        <v>292</v>
      </c>
      <c r="BL286" s="75">
        <v>43970</v>
      </c>
      <c r="BO286" s="72" t="s">
        <v>969</v>
      </c>
      <c r="BP286" s="72">
        <v>31480</v>
      </c>
      <c r="BQ286" s="72">
        <v>31164</v>
      </c>
      <c r="BR286" s="72" t="s">
        <v>970</v>
      </c>
    </row>
    <row r="287" spans="59:70" x14ac:dyDescent="0.2">
      <c r="BG287" s="72" t="str">
        <f t="shared" si="6"/>
        <v>NRO-31-189 CARBONNE</v>
      </c>
      <c r="BH287" s="72" t="s">
        <v>236</v>
      </c>
      <c r="BI287" s="72" t="s">
        <v>971</v>
      </c>
      <c r="BJ287" s="72" t="s">
        <v>279</v>
      </c>
      <c r="BK287" s="75">
        <v>43711</v>
      </c>
      <c r="BL287" s="75">
        <v>43761</v>
      </c>
      <c r="BM287" s="72">
        <v>42</v>
      </c>
      <c r="BO287" s="72" t="s">
        <v>930</v>
      </c>
      <c r="BP287" s="72">
        <v>31390</v>
      </c>
      <c r="BQ287" s="72">
        <v>31107</v>
      </c>
      <c r="BR287" s="72" t="s">
        <v>972</v>
      </c>
    </row>
    <row r="288" spans="59:70" x14ac:dyDescent="0.2">
      <c r="BG288" s="72" t="str">
        <f t="shared" si="6"/>
        <v>NRO-31-190 BOULOGNE SUR GESSE</v>
      </c>
      <c r="BH288" s="72" t="s">
        <v>236</v>
      </c>
      <c r="BI288" s="72" t="s">
        <v>973</v>
      </c>
      <c r="BJ288" s="72" t="s">
        <v>292</v>
      </c>
      <c r="BL288" s="75">
        <v>44002</v>
      </c>
      <c r="BM288" s="72">
        <v>5</v>
      </c>
      <c r="BO288" s="72" t="s">
        <v>974</v>
      </c>
      <c r="BP288" s="72">
        <v>31350</v>
      </c>
      <c r="BQ288" s="72">
        <v>31080</v>
      </c>
      <c r="BR288" s="72" t="s">
        <v>975</v>
      </c>
    </row>
    <row r="289" spans="59:70" x14ac:dyDescent="0.2">
      <c r="BG289" s="72" t="str">
        <f t="shared" si="6"/>
        <v>NRO-31-191 STE FOY DE PEYROLIERES</v>
      </c>
      <c r="BH289" s="72" t="s">
        <v>236</v>
      </c>
      <c r="BI289" s="72" t="s">
        <v>976</v>
      </c>
      <c r="BJ289" s="72" t="s">
        <v>279</v>
      </c>
      <c r="BK289" s="75">
        <v>43797</v>
      </c>
      <c r="BL289" s="75">
        <v>43716</v>
      </c>
      <c r="BM289" s="72">
        <v>24</v>
      </c>
      <c r="BO289" s="72" t="s">
        <v>977</v>
      </c>
      <c r="BP289" s="72">
        <v>31470</v>
      </c>
      <c r="BQ289" s="72">
        <v>31481</v>
      </c>
      <c r="BR289" s="72" t="s">
        <v>978</v>
      </c>
    </row>
    <row r="290" spans="59:70" x14ac:dyDescent="0.2">
      <c r="BG290" s="72" t="str">
        <f t="shared" si="6"/>
        <v>NRO-31-192 MERVILLE</v>
      </c>
      <c r="BH290" s="72" t="s">
        <v>236</v>
      </c>
      <c r="BI290" s="72" t="s">
        <v>979</v>
      </c>
      <c r="BJ290" s="72" t="s">
        <v>292</v>
      </c>
      <c r="BL290" s="75">
        <v>43879</v>
      </c>
      <c r="BO290" s="72" t="s">
        <v>980</v>
      </c>
      <c r="BP290" s="72">
        <v>31330</v>
      </c>
      <c r="BQ290" s="72">
        <v>31341</v>
      </c>
      <c r="BR290" s="72" t="s">
        <v>981</v>
      </c>
    </row>
    <row r="291" spans="59:70" x14ac:dyDescent="0.2">
      <c r="BG291" s="72" t="str">
        <f t="shared" si="6"/>
        <v>NRO-31-193 LASSERRE PRADERE</v>
      </c>
      <c r="BH291" s="72" t="s">
        <v>236</v>
      </c>
      <c r="BI291" s="72" t="s">
        <v>982</v>
      </c>
      <c r="BJ291" s="72" t="s">
        <v>292</v>
      </c>
      <c r="BL291" s="75">
        <v>43817</v>
      </c>
      <c r="BM291" s="72">
        <v>2</v>
      </c>
      <c r="BO291" s="72" t="s">
        <v>983</v>
      </c>
      <c r="BP291" s="72">
        <v>31530</v>
      </c>
      <c r="BQ291" s="72">
        <v>31277</v>
      </c>
      <c r="BR291" s="72" t="s">
        <v>984</v>
      </c>
    </row>
    <row r="292" spans="59:70" x14ac:dyDescent="0.2">
      <c r="BG292" s="72" t="str">
        <f t="shared" si="6"/>
        <v>NRO-31-194 ST GAUDENS</v>
      </c>
      <c r="BH292" s="72" t="s">
        <v>236</v>
      </c>
      <c r="BI292" s="72" t="s">
        <v>985</v>
      </c>
      <c r="BJ292" s="72" t="s">
        <v>599</v>
      </c>
      <c r="BL292" s="75">
        <v>43690</v>
      </c>
      <c r="BM292" s="72">
        <v>6</v>
      </c>
      <c r="BO292" s="72" t="s">
        <v>986</v>
      </c>
      <c r="BP292" s="72">
        <v>31800</v>
      </c>
      <c r="BQ292" s="72">
        <v>31483</v>
      </c>
      <c r="BR292" s="72" t="s">
        <v>987</v>
      </c>
    </row>
    <row r="293" spans="59:70" x14ac:dyDescent="0.2">
      <c r="BG293" s="72" t="str">
        <f t="shared" si="6"/>
        <v>NRO-31-195 LABARTHE SUR LEZE</v>
      </c>
      <c r="BH293" s="72" t="s">
        <v>236</v>
      </c>
      <c r="BI293" s="72" t="s">
        <v>988</v>
      </c>
      <c r="BJ293" s="72" t="s">
        <v>279</v>
      </c>
      <c r="BK293" s="75">
        <v>43664</v>
      </c>
      <c r="BL293" s="75">
        <v>43616</v>
      </c>
      <c r="BO293" s="72" t="s">
        <v>989</v>
      </c>
      <c r="BP293" s="72">
        <v>31860</v>
      </c>
      <c r="BQ293" s="72">
        <v>31248</v>
      </c>
      <c r="BR293" s="72" t="s">
        <v>990</v>
      </c>
    </row>
    <row r="294" spans="59:70" x14ac:dyDescent="0.2">
      <c r="BG294" s="72" t="str">
        <f t="shared" si="6"/>
        <v>NRO-31-196 BOUSSENS</v>
      </c>
      <c r="BH294" s="72" t="s">
        <v>236</v>
      </c>
      <c r="BI294" s="72" t="s">
        <v>991</v>
      </c>
      <c r="BJ294" s="72" t="s">
        <v>292</v>
      </c>
      <c r="BL294" s="75">
        <v>43849</v>
      </c>
      <c r="BM294" s="72">
        <v>6</v>
      </c>
      <c r="BO294" s="72" t="s">
        <v>992</v>
      </c>
      <c r="BP294" s="72">
        <v>31360</v>
      </c>
      <c r="BQ294" s="72">
        <v>31084</v>
      </c>
      <c r="BR294" s="72" t="s">
        <v>993</v>
      </c>
    </row>
    <row r="295" spans="59:70" x14ac:dyDescent="0.2">
      <c r="BG295" s="72" t="str">
        <f t="shared" si="6"/>
        <v>NRO-31-197 CASTANET TOLOSAN</v>
      </c>
      <c r="BH295" s="72" t="s">
        <v>236</v>
      </c>
      <c r="BI295" s="72" t="s">
        <v>994</v>
      </c>
      <c r="BJ295" s="72" t="s">
        <v>279</v>
      </c>
      <c r="BK295" s="75">
        <v>43888</v>
      </c>
      <c r="BL295" s="75">
        <v>43785</v>
      </c>
      <c r="BM295" s="72">
        <v>12</v>
      </c>
      <c r="BO295" s="72" t="s">
        <v>995</v>
      </c>
      <c r="BP295" s="72">
        <v>31320</v>
      </c>
      <c r="BQ295" s="72">
        <v>31113</v>
      </c>
      <c r="BR295" s="72" t="s">
        <v>996</v>
      </c>
    </row>
    <row r="296" spans="59:70" x14ac:dyDescent="0.2">
      <c r="BG296" s="72" t="str">
        <f t="shared" si="6"/>
        <v>NRO-31-198 MONTBRUN LAURAGAIS</v>
      </c>
      <c r="BH296" s="72" t="s">
        <v>236</v>
      </c>
      <c r="BI296" s="72" t="s">
        <v>997</v>
      </c>
      <c r="BJ296" s="72" t="s">
        <v>292</v>
      </c>
      <c r="BL296" s="75">
        <v>44030</v>
      </c>
      <c r="BO296" s="72" t="s">
        <v>998</v>
      </c>
      <c r="BP296" s="72">
        <v>31450</v>
      </c>
      <c r="BQ296" s="72">
        <v>31366</v>
      </c>
      <c r="BR296" s="72" t="s">
        <v>999</v>
      </c>
    </row>
    <row r="297" spans="59:70" x14ac:dyDescent="0.2">
      <c r="BG297" s="72" t="str">
        <f t="shared" si="6"/>
        <v>NRO-31-199 LAHITERE</v>
      </c>
      <c r="BH297" s="72" t="s">
        <v>236</v>
      </c>
      <c r="BI297" s="72" t="s">
        <v>1000</v>
      </c>
      <c r="BJ297" s="72" t="s">
        <v>292</v>
      </c>
      <c r="BL297" s="75">
        <v>44092</v>
      </c>
      <c r="BM297" s="72">
        <v>917</v>
      </c>
      <c r="BO297" s="72" t="s">
        <v>1001</v>
      </c>
      <c r="BP297" s="72">
        <v>31310</v>
      </c>
      <c r="BQ297" s="72">
        <v>31267</v>
      </c>
      <c r="BR297" s="72" t="s">
        <v>1002</v>
      </c>
    </row>
    <row r="298" spans="59:70" x14ac:dyDescent="0.2">
      <c r="BG298" s="72" t="str">
        <f t="shared" si="6"/>
        <v>NRO-31-200 MONTGISCARD</v>
      </c>
      <c r="BH298" s="72" t="s">
        <v>236</v>
      </c>
      <c r="BI298" s="72" t="s">
        <v>1003</v>
      </c>
      <c r="BJ298" s="72" t="s">
        <v>292</v>
      </c>
      <c r="BL298" s="75">
        <v>43847</v>
      </c>
      <c r="BM298" s="72">
        <v>23</v>
      </c>
      <c r="BO298" s="72" t="s">
        <v>1004</v>
      </c>
      <c r="BP298" s="72">
        <v>31450</v>
      </c>
      <c r="BQ298" s="72">
        <v>31381</v>
      </c>
      <c r="BR298" s="72" t="s">
        <v>1005</v>
      </c>
    </row>
    <row r="299" spans="59:70" x14ac:dyDescent="0.2">
      <c r="BG299" s="72" t="str">
        <f t="shared" si="6"/>
        <v>NRO-31-201 BERAT</v>
      </c>
      <c r="BH299" s="72" t="s">
        <v>236</v>
      </c>
      <c r="BI299" s="72" t="s">
        <v>1006</v>
      </c>
      <c r="BJ299" s="72" t="s">
        <v>292</v>
      </c>
      <c r="BL299" s="75">
        <v>43818</v>
      </c>
      <c r="BM299" s="72">
        <v>10</v>
      </c>
      <c r="BO299" s="72" t="s">
        <v>428</v>
      </c>
      <c r="BP299" s="72">
        <v>31370</v>
      </c>
      <c r="BQ299" s="72">
        <v>31065</v>
      </c>
      <c r="BR299" s="72" t="s">
        <v>1007</v>
      </c>
    </row>
    <row r="300" spans="59:70" x14ac:dyDescent="0.2">
      <c r="BG300" s="72" t="str">
        <f t="shared" si="6"/>
        <v>NRO-31-202 STE FOY D AIGREFEUILLE</v>
      </c>
      <c r="BH300" s="72" t="s">
        <v>236</v>
      </c>
      <c r="BI300" s="72" t="s">
        <v>1008</v>
      </c>
      <c r="BJ300" s="72" t="s">
        <v>292</v>
      </c>
      <c r="BL300" s="75">
        <v>43747</v>
      </c>
      <c r="BM300" s="72">
        <v>1</v>
      </c>
      <c r="BO300" s="72" t="s">
        <v>1009</v>
      </c>
      <c r="BP300" s="72">
        <v>31570</v>
      </c>
      <c r="BQ300" s="72">
        <v>31480</v>
      </c>
      <c r="BR300" s="72" t="s">
        <v>1010</v>
      </c>
    </row>
    <row r="301" spans="59:70" x14ac:dyDescent="0.2">
      <c r="BG301" s="72" t="str">
        <f t="shared" si="6"/>
        <v>NRO-31-203 LE PIN MURELET</v>
      </c>
      <c r="BH301" s="72" t="s">
        <v>236</v>
      </c>
      <c r="BI301" s="72" t="s">
        <v>1011</v>
      </c>
      <c r="BJ301" s="72" t="s">
        <v>292</v>
      </c>
      <c r="BL301" s="75">
        <v>44121</v>
      </c>
      <c r="BM301" s="72">
        <v>5001</v>
      </c>
      <c r="BO301" s="72" t="s">
        <v>1012</v>
      </c>
      <c r="BP301" s="72">
        <v>31370</v>
      </c>
      <c r="BQ301" s="72">
        <v>31419</v>
      </c>
      <c r="BR301" s="72" t="s">
        <v>1013</v>
      </c>
    </row>
    <row r="302" spans="59:70" x14ac:dyDescent="0.2">
      <c r="BG302" s="72" t="str">
        <f t="shared" si="6"/>
        <v>NRO-31-204 NAILLOUX</v>
      </c>
      <c r="BH302" s="72" t="s">
        <v>236</v>
      </c>
      <c r="BI302" s="72" t="s">
        <v>1014</v>
      </c>
      <c r="BJ302" s="72" t="s">
        <v>279</v>
      </c>
      <c r="BK302" s="75">
        <v>43889</v>
      </c>
      <c r="BL302" s="75">
        <v>43938</v>
      </c>
      <c r="BM302" s="72">
        <v>13</v>
      </c>
      <c r="BO302" s="72" t="s">
        <v>1015</v>
      </c>
      <c r="BP302" s="72">
        <v>31560</v>
      </c>
      <c r="BQ302" s="72">
        <v>31396</v>
      </c>
      <c r="BR302" s="72" t="s">
        <v>1016</v>
      </c>
    </row>
    <row r="303" spans="59:70" x14ac:dyDescent="0.2">
      <c r="BG303" s="72" t="str">
        <f t="shared" si="6"/>
        <v>NRO-31-205 ST FELIX LAURAGAIS</v>
      </c>
      <c r="BH303" s="72" t="s">
        <v>236</v>
      </c>
      <c r="BI303" s="72" t="s">
        <v>1017</v>
      </c>
      <c r="BJ303" s="72" t="s">
        <v>292</v>
      </c>
      <c r="BL303" s="75">
        <v>44122</v>
      </c>
      <c r="BM303" s="72">
        <v>312</v>
      </c>
      <c r="BO303" s="72" t="s">
        <v>1018</v>
      </c>
      <c r="BP303" s="72">
        <v>31540</v>
      </c>
      <c r="BQ303" s="72">
        <v>31478</v>
      </c>
      <c r="BR303" s="72" t="s">
        <v>1019</v>
      </c>
    </row>
    <row r="304" spans="59:70" x14ac:dyDescent="0.2">
      <c r="BG304" s="72" t="str">
        <f t="shared" si="6"/>
        <v>NRO-31-206 VILLEMUR SUR TARN</v>
      </c>
      <c r="BH304" s="72" t="s">
        <v>236</v>
      </c>
      <c r="BI304" s="72" t="s">
        <v>1020</v>
      </c>
      <c r="BJ304" s="72" t="s">
        <v>279</v>
      </c>
      <c r="BK304" s="75">
        <v>43699</v>
      </c>
      <c r="BL304" s="75">
        <v>43707</v>
      </c>
      <c r="BM304" s="72">
        <v>8</v>
      </c>
      <c r="BO304" s="72" t="s">
        <v>1021</v>
      </c>
      <c r="BP304" s="72">
        <v>31340</v>
      </c>
      <c r="BQ304" s="72">
        <v>31584</v>
      </c>
      <c r="BR304" s="72" t="s">
        <v>1022</v>
      </c>
    </row>
    <row r="305" spans="59:70" x14ac:dyDescent="0.2">
      <c r="BG305" s="72" t="str">
        <f t="shared" si="6"/>
        <v>NRO-31-207 BOULOC</v>
      </c>
      <c r="BH305" s="72" t="s">
        <v>236</v>
      </c>
      <c r="BI305" s="72" t="s">
        <v>1023</v>
      </c>
      <c r="BJ305" s="72" t="s">
        <v>292</v>
      </c>
      <c r="BL305" s="75">
        <v>43816</v>
      </c>
      <c r="BM305" s="72">
        <v>31</v>
      </c>
      <c r="BO305" s="72" t="s">
        <v>1024</v>
      </c>
      <c r="BP305" s="72">
        <v>31620</v>
      </c>
      <c r="BQ305" s="72">
        <v>31079</v>
      </c>
      <c r="BR305" s="72" t="s">
        <v>1025</v>
      </c>
    </row>
    <row r="306" spans="59:70" x14ac:dyDescent="0.2">
      <c r="BG306" s="72" t="str">
        <f t="shared" si="6"/>
        <v>NRO-31-208 CARAMAN</v>
      </c>
      <c r="BH306" s="72" t="s">
        <v>236</v>
      </c>
      <c r="BI306" s="72" t="s">
        <v>1026</v>
      </c>
      <c r="BJ306" s="72" t="s">
        <v>279</v>
      </c>
      <c r="BK306" s="75">
        <v>43818</v>
      </c>
      <c r="BL306" s="75">
        <v>43910</v>
      </c>
      <c r="BM306" s="72">
        <v>171</v>
      </c>
      <c r="BO306" s="72" t="s">
        <v>1027</v>
      </c>
      <c r="BP306" s="72">
        <v>31460</v>
      </c>
      <c r="BQ306" s="72">
        <v>31106</v>
      </c>
      <c r="BR306" s="72" t="s">
        <v>1028</v>
      </c>
    </row>
    <row r="307" spans="59:70" x14ac:dyDescent="0.2">
      <c r="BG307" s="72" t="str">
        <f t="shared" si="6"/>
        <v>NRO-31-209 VILLEFRANCHE DE LAURAGAIS</v>
      </c>
      <c r="BH307" s="72" t="s">
        <v>236</v>
      </c>
      <c r="BI307" s="72" t="s">
        <v>1029</v>
      </c>
      <c r="BJ307" s="72" t="s">
        <v>279</v>
      </c>
      <c r="BK307" s="75">
        <v>44028</v>
      </c>
      <c r="BL307" s="75">
        <v>43908</v>
      </c>
      <c r="BM307" s="72">
        <v>18</v>
      </c>
      <c r="BO307" s="72" t="s">
        <v>1030</v>
      </c>
      <c r="BP307" s="72">
        <v>31290</v>
      </c>
      <c r="BQ307" s="72">
        <v>31582</v>
      </c>
      <c r="BR307" s="72" t="s">
        <v>1031</v>
      </c>
    </row>
    <row r="308" spans="59:70" x14ac:dyDescent="0.2">
      <c r="BG308" s="72" t="str">
        <f t="shared" si="6"/>
        <v>NRO-31-210 REVEL</v>
      </c>
      <c r="BH308" s="72" t="s">
        <v>236</v>
      </c>
      <c r="BI308" s="72" t="s">
        <v>1032</v>
      </c>
      <c r="BJ308" s="72" t="s">
        <v>292</v>
      </c>
      <c r="BL308" s="75">
        <v>44031</v>
      </c>
      <c r="BM308" s="72">
        <v>1</v>
      </c>
      <c r="BO308" s="72" t="s">
        <v>1033</v>
      </c>
      <c r="BP308" s="72">
        <v>31250</v>
      </c>
      <c r="BQ308" s="72">
        <v>31451</v>
      </c>
      <c r="BR308" s="72" t="s">
        <v>1034</v>
      </c>
    </row>
    <row r="309" spans="59:70" x14ac:dyDescent="0.2">
      <c r="BG309" s="72" t="str">
        <f t="shared" si="6"/>
        <v>NRO-50-002 LE TEILLEUL</v>
      </c>
      <c r="BH309" s="72" t="s">
        <v>90</v>
      </c>
      <c r="BI309" s="72" t="s">
        <v>1035</v>
      </c>
      <c r="BJ309" s="72" t="s">
        <v>279</v>
      </c>
      <c r="BK309" s="75">
        <v>42849</v>
      </c>
      <c r="BL309" s="75">
        <v>42849</v>
      </c>
      <c r="BO309" s="72" t="s">
        <v>1036</v>
      </c>
      <c r="BP309" s="72">
        <v>50640</v>
      </c>
      <c r="BQ309" s="72">
        <v>50591</v>
      </c>
      <c r="BR309" s="72" t="s">
        <v>1037</v>
      </c>
    </row>
    <row r="310" spans="59:70" x14ac:dyDescent="0.2">
      <c r="BG310" s="72" t="str">
        <f t="shared" si="6"/>
        <v>NRO-50-006 LE NEUFBOURG</v>
      </c>
      <c r="BH310" s="72" t="s">
        <v>90</v>
      </c>
      <c r="BI310" s="72" t="s">
        <v>1038</v>
      </c>
      <c r="BJ310" s="72" t="s">
        <v>279</v>
      </c>
      <c r="BK310" s="75">
        <v>42933</v>
      </c>
      <c r="BL310" s="75">
        <v>43480</v>
      </c>
      <c r="BO310" s="72" t="s">
        <v>1039</v>
      </c>
      <c r="BP310" s="72">
        <v>50140</v>
      </c>
      <c r="BQ310" s="72">
        <v>50371</v>
      </c>
      <c r="BR310" s="72" t="s">
        <v>1040</v>
      </c>
    </row>
    <row r="311" spans="59:70" x14ac:dyDescent="0.2">
      <c r="BG311" s="72" t="str">
        <f t="shared" si="6"/>
        <v>NRO-50-007 JUVIGNY LES VALLEES</v>
      </c>
      <c r="BH311" s="72" t="s">
        <v>90</v>
      </c>
      <c r="BI311" s="72" t="s">
        <v>1041</v>
      </c>
      <c r="BJ311" s="72" t="s">
        <v>279</v>
      </c>
      <c r="BK311" s="75">
        <v>43060</v>
      </c>
      <c r="BL311" s="75">
        <v>43060</v>
      </c>
      <c r="BM311" s="72">
        <v>2</v>
      </c>
      <c r="BO311" s="72" t="s">
        <v>1042</v>
      </c>
      <c r="BP311" s="72">
        <v>50520</v>
      </c>
      <c r="BQ311" s="72">
        <v>50260</v>
      </c>
      <c r="BR311" s="72" t="s">
        <v>1043</v>
      </c>
    </row>
    <row r="312" spans="59:70" x14ac:dyDescent="0.2">
      <c r="BG312" s="72" t="str">
        <f t="shared" si="6"/>
        <v>NRO-50-008 LE PARC</v>
      </c>
      <c r="BH312" s="72" t="s">
        <v>90</v>
      </c>
      <c r="BI312" s="72" t="s">
        <v>1044</v>
      </c>
      <c r="BJ312" s="72" t="s">
        <v>292</v>
      </c>
      <c r="BK312" s="75">
        <v>43465</v>
      </c>
      <c r="BL312" s="75">
        <v>43465</v>
      </c>
      <c r="BM312" s="72">
        <v>5</v>
      </c>
      <c r="BO312" s="72" t="s">
        <v>1045</v>
      </c>
      <c r="BP312" s="72">
        <v>50870</v>
      </c>
      <c r="BQ312" s="72">
        <v>50535</v>
      </c>
      <c r="BR312" s="72" t="s">
        <v>1046</v>
      </c>
    </row>
    <row r="313" spans="59:70" x14ac:dyDescent="0.2">
      <c r="BG313" s="72" t="str">
        <f t="shared" si="6"/>
        <v>NRO-50-009 TERRE ET MARAIS</v>
      </c>
      <c r="BH313" s="72" t="s">
        <v>90</v>
      </c>
      <c r="BI313" s="72" t="s">
        <v>1047</v>
      </c>
      <c r="BJ313" s="72" t="s">
        <v>279</v>
      </c>
      <c r="BK313" s="75">
        <v>43465</v>
      </c>
      <c r="BL313" s="75">
        <v>43465</v>
      </c>
      <c r="BO313" s="72" t="s">
        <v>1048</v>
      </c>
      <c r="BP313" s="72">
        <v>50500</v>
      </c>
      <c r="BQ313" s="72">
        <v>50564</v>
      </c>
      <c r="BR313" s="72" t="s">
        <v>1049</v>
      </c>
    </row>
    <row r="314" spans="59:70" x14ac:dyDescent="0.2">
      <c r="BG314" s="72" t="str">
        <f t="shared" si="6"/>
        <v>NRO-50-010 BAUPTE</v>
      </c>
      <c r="BH314" s="72" t="s">
        <v>90</v>
      </c>
      <c r="BI314" s="72" t="s">
        <v>1050</v>
      </c>
      <c r="BJ314" s="72" t="s">
        <v>292</v>
      </c>
      <c r="BK314" s="75">
        <v>43465</v>
      </c>
      <c r="BL314" s="75">
        <v>43465</v>
      </c>
      <c r="BM314" s="72">
        <v>2</v>
      </c>
      <c r="BO314" s="72" t="s">
        <v>1051</v>
      </c>
      <c r="BP314" s="72">
        <v>50500</v>
      </c>
      <c r="BQ314" s="72">
        <v>50036</v>
      </c>
      <c r="BR314" s="72" t="s">
        <v>1052</v>
      </c>
    </row>
    <row r="315" spans="59:70" x14ac:dyDescent="0.2">
      <c r="BG315" s="72" t="str">
        <f t="shared" si="6"/>
        <v>NRO-50-011 ST CLAIR SUR L ELLE</v>
      </c>
      <c r="BH315" s="72" t="s">
        <v>90</v>
      </c>
      <c r="BI315" s="72" t="s">
        <v>1053</v>
      </c>
      <c r="BJ315" s="72" t="s">
        <v>279</v>
      </c>
      <c r="BK315" s="75">
        <v>43465</v>
      </c>
      <c r="BL315" s="75">
        <v>43465</v>
      </c>
      <c r="BO315" s="72" t="s">
        <v>1054</v>
      </c>
      <c r="BP315" s="72">
        <v>50680</v>
      </c>
      <c r="BQ315" s="72">
        <v>50455</v>
      </c>
      <c r="BR315" s="72" t="s">
        <v>1055</v>
      </c>
    </row>
    <row r="316" spans="59:70" x14ac:dyDescent="0.2">
      <c r="BG316" s="72" t="str">
        <f t="shared" si="6"/>
        <v>NRO-50-012 ST PIERRE EGLISE</v>
      </c>
      <c r="BH316" s="72" t="s">
        <v>90</v>
      </c>
      <c r="BI316" s="72" t="s">
        <v>1056</v>
      </c>
      <c r="BJ316" s="72" t="s">
        <v>279</v>
      </c>
      <c r="BK316" s="75">
        <v>43269</v>
      </c>
      <c r="BL316" s="75">
        <v>43530</v>
      </c>
      <c r="BM316" s="72">
        <v>11</v>
      </c>
      <c r="BO316" s="72" t="s">
        <v>1057</v>
      </c>
      <c r="BP316" s="72">
        <v>50330</v>
      </c>
      <c r="BQ316" s="72">
        <v>50539</v>
      </c>
      <c r="BR316" s="72" t="s">
        <v>1058</v>
      </c>
    </row>
    <row r="317" spans="59:70" x14ac:dyDescent="0.2">
      <c r="BG317" s="72" t="str">
        <f t="shared" si="6"/>
        <v>NRO-50-013 LA HAGUE</v>
      </c>
      <c r="BH317" s="72" t="s">
        <v>90</v>
      </c>
      <c r="BI317" s="72" t="s">
        <v>1059</v>
      </c>
      <c r="BJ317" s="72" t="s">
        <v>279</v>
      </c>
      <c r="BK317" s="75">
        <v>42767</v>
      </c>
      <c r="BL317" s="75">
        <v>43480</v>
      </c>
      <c r="BO317" s="72" t="s">
        <v>1060</v>
      </c>
      <c r="BP317" s="72">
        <v>50440</v>
      </c>
      <c r="BQ317" s="72">
        <v>50041</v>
      </c>
      <c r="BR317" s="72" t="s">
        <v>1061</v>
      </c>
    </row>
    <row r="318" spans="59:70" x14ac:dyDescent="0.2">
      <c r="BG318" s="72" t="str">
        <f t="shared" si="6"/>
        <v>NRO-50-014 COUVILLE</v>
      </c>
      <c r="BH318" s="72" t="s">
        <v>90</v>
      </c>
      <c r="BI318" s="72" t="s">
        <v>1062</v>
      </c>
      <c r="BJ318" s="72" t="s">
        <v>292</v>
      </c>
      <c r="BK318" s="75">
        <v>43465</v>
      </c>
      <c r="BL318" s="75">
        <v>43465</v>
      </c>
      <c r="BM318" s="72">
        <v>13</v>
      </c>
      <c r="BO318" s="72" t="s">
        <v>1063</v>
      </c>
      <c r="BP318" s="72">
        <v>50690</v>
      </c>
      <c r="BQ318" s="72">
        <v>50149</v>
      </c>
      <c r="BR318" s="72" t="s">
        <v>1064</v>
      </c>
    </row>
    <row r="319" spans="59:70" x14ac:dyDescent="0.2">
      <c r="BG319" s="72" t="str">
        <f t="shared" si="6"/>
        <v>NRO-50-015 LES PIEUX</v>
      </c>
      <c r="BH319" s="72" t="s">
        <v>90</v>
      </c>
      <c r="BI319" s="72" t="s">
        <v>1065</v>
      </c>
      <c r="BJ319" s="72" t="s">
        <v>279</v>
      </c>
      <c r="BK319" s="75">
        <v>43172</v>
      </c>
      <c r="BL319" s="75">
        <v>43172</v>
      </c>
      <c r="BM319" s="72">
        <v>5</v>
      </c>
      <c r="BO319" s="72" t="s">
        <v>1066</v>
      </c>
      <c r="BP319" s="72">
        <v>50340</v>
      </c>
      <c r="BQ319" s="72">
        <v>50402</v>
      </c>
      <c r="BR319" s="72" t="s">
        <v>1067</v>
      </c>
    </row>
    <row r="320" spans="59:70" x14ac:dyDescent="0.2">
      <c r="BG320" s="72" t="str">
        <f t="shared" si="6"/>
        <v>NRO-50-016 BARNEVILLE CARTERET</v>
      </c>
      <c r="BH320" s="72" t="s">
        <v>90</v>
      </c>
      <c r="BI320" s="72" t="s">
        <v>1068</v>
      </c>
      <c r="BJ320" s="72" t="s">
        <v>279</v>
      </c>
      <c r="BK320" s="75">
        <v>43063</v>
      </c>
      <c r="BL320" s="75">
        <v>43063</v>
      </c>
      <c r="BM320" s="72">
        <v>23</v>
      </c>
      <c r="BO320" s="72" t="s">
        <v>1069</v>
      </c>
      <c r="BP320" s="72">
        <v>50270</v>
      </c>
      <c r="BQ320" s="72">
        <v>50031</v>
      </c>
      <c r="BR320" s="72" t="s">
        <v>1070</v>
      </c>
    </row>
    <row r="321" spans="59:70" x14ac:dyDescent="0.2">
      <c r="BG321" s="72" t="str">
        <f t="shared" si="6"/>
        <v>NRO-50-017 ST SAUVEUR LE VICOMTE</v>
      </c>
      <c r="BH321" s="72" t="s">
        <v>90</v>
      </c>
      <c r="BI321" s="72" t="s">
        <v>1071</v>
      </c>
      <c r="BJ321" s="72" t="s">
        <v>292</v>
      </c>
      <c r="BK321" s="75">
        <v>43465</v>
      </c>
      <c r="BL321" s="75">
        <v>43465</v>
      </c>
      <c r="BM321" s="72">
        <v>5</v>
      </c>
      <c r="BO321" s="72" t="s">
        <v>1072</v>
      </c>
      <c r="BP321" s="72">
        <v>50390</v>
      </c>
      <c r="BQ321" s="72">
        <v>50551</v>
      </c>
      <c r="BR321" s="72" t="s">
        <v>1073</v>
      </c>
    </row>
    <row r="322" spans="59:70" x14ac:dyDescent="0.2">
      <c r="BG322" s="72" t="str">
        <f t="shared" si="6"/>
        <v>NRO-50-018 BRICQUEBEC EN COTENTIN</v>
      </c>
      <c r="BH322" s="72" t="s">
        <v>90</v>
      </c>
      <c r="BI322" s="72" t="s">
        <v>1074</v>
      </c>
      <c r="BJ322" s="72" t="s">
        <v>292</v>
      </c>
      <c r="BK322" s="75">
        <v>43465</v>
      </c>
      <c r="BL322" s="75">
        <v>43465</v>
      </c>
      <c r="BO322" s="72" t="s">
        <v>1075</v>
      </c>
      <c r="BP322" s="72">
        <v>50260</v>
      </c>
      <c r="BQ322" s="72">
        <v>50082</v>
      </c>
      <c r="BR322" s="72" t="s">
        <v>1076</v>
      </c>
    </row>
    <row r="323" spans="59:70" x14ac:dyDescent="0.2">
      <c r="BG323" s="72" t="str">
        <f t="shared" si="6"/>
        <v>NRO-50-019 MONTEBOURG</v>
      </c>
      <c r="BH323" s="72" t="s">
        <v>90</v>
      </c>
      <c r="BI323" s="72" t="s">
        <v>1077</v>
      </c>
      <c r="BJ323" s="72" t="s">
        <v>279</v>
      </c>
      <c r="BK323" s="75">
        <v>43674</v>
      </c>
      <c r="BL323" s="75">
        <v>43465</v>
      </c>
      <c r="BO323" s="72" t="s">
        <v>1078</v>
      </c>
      <c r="BP323" s="72">
        <v>50310</v>
      </c>
      <c r="BQ323" s="72">
        <v>50341</v>
      </c>
      <c r="BR323" s="72" t="s">
        <v>1079</v>
      </c>
    </row>
    <row r="324" spans="59:70" x14ac:dyDescent="0.2">
      <c r="BG324" s="72" t="str">
        <f t="shared" si="6"/>
        <v>NRO-50-020 TOLLEVAST</v>
      </c>
      <c r="BH324" s="72" t="s">
        <v>90</v>
      </c>
      <c r="BI324" s="72" t="s">
        <v>1080</v>
      </c>
      <c r="BJ324" s="72" t="s">
        <v>279</v>
      </c>
      <c r="BK324" s="75">
        <v>43344</v>
      </c>
      <c r="BL324" s="75">
        <v>43344</v>
      </c>
      <c r="BO324" s="72" t="s">
        <v>1081</v>
      </c>
      <c r="BP324" s="72">
        <v>50470</v>
      </c>
      <c r="BQ324" s="72">
        <v>50599</v>
      </c>
      <c r="BR324" s="72" t="s">
        <v>1082</v>
      </c>
    </row>
    <row r="325" spans="59:70" x14ac:dyDescent="0.2">
      <c r="BG325" s="72" t="str">
        <f t="shared" si="6"/>
        <v>NRO-50-021 DIGOSVILLE</v>
      </c>
      <c r="BH325" s="72" t="s">
        <v>90</v>
      </c>
      <c r="BI325" s="72" t="s">
        <v>1083</v>
      </c>
      <c r="BJ325" s="72" t="s">
        <v>279</v>
      </c>
      <c r="BK325" s="75">
        <v>43344</v>
      </c>
      <c r="BL325" s="75">
        <v>43344</v>
      </c>
      <c r="BO325" s="72" t="s">
        <v>1084</v>
      </c>
      <c r="BP325" s="72">
        <v>50110</v>
      </c>
      <c r="BQ325" s="72">
        <v>50162</v>
      </c>
      <c r="BR325" s="72" t="s">
        <v>1085</v>
      </c>
    </row>
    <row r="326" spans="59:70" x14ac:dyDescent="0.2">
      <c r="BG326" s="72" t="str">
        <f t="shared" si="6"/>
        <v>NRO-50-022 QUETTEHOU</v>
      </c>
      <c r="BH326" s="72" t="s">
        <v>90</v>
      </c>
      <c r="BI326" s="72" t="s">
        <v>1086</v>
      </c>
      <c r="BJ326" s="72" t="s">
        <v>279</v>
      </c>
      <c r="BK326" s="75">
        <v>43879</v>
      </c>
      <c r="BL326" s="75">
        <v>43465</v>
      </c>
      <c r="BM326" s="72">
        <v>29</v>
      </c>
      <c r="BO326" s="72" t="s">
        <v>1087</v>
      </c>
      <c r="BP326" s="72">
        <v>50630</v>
      </c>
      <c r="BQ326" s="72">
        <v>50417</v>
      </c>
      <c r="BR326" s="72" t="s">
        <v>1088</v>
      </c>
    </row>
    <row r="327" spans="59:70" x14ac:dyDescent="0.2">
      <c r="BG327" s="72" t="str">
        <f t="shared" si="6"/>
        <v>NRO-50-023 STE MERE EGLISE</v>
      </c>
      <c r="BH327" s="72" t="s">
        <v>90</v>
      </c>
      <c r="BI327" s="72" t="s">
        <v>1089</v>
      </c>
      <c r="BJ327" s="72" t="s">
        <v>279</v>
      </c>
      <c r="BK327" s="75">
        <v>43269</v>
      </c>
      <c r="BL327" s="75">
        <v>43530</v>
      </c>
      <c r="BM327" s="72">
        <v>6</v>
      </c>
      <c r="BO327" s="72" t="s">
        <v>1090</v>
      </c>
      <c r="BP327" s="72">
        <v>50480</v>
      </c>
      <c r="BQ327" s="72">
        <v>50523</v>
      </c>
      <c r="BR327" s="72" t="s">
        <v>1091</v>
      </c>
    </row>
    <row r="328" spans="59:70" x14ac:dyDescent="0.2">
      <c r="BG328" s="72" t="str">
        <f t="shared" ref="BG328:BG391" si="7">CONCATENATE(BI328," ",BR328)</f>
        <v>NRO-50-024 PORT BAIL SUR MER</v>
      </c>
      <c r="BH328" s="72" t="s">
        <v>90</v>
      </c>
      <c r="BI328" s="72" t="s">
        <v>1092</v>
      </c>
      <c r="BJ328" s="72" t="s">
        <v>279</v>
      </c>
      <c r="BK328" s="75">
        <v>43063</v>
      </c>
      <c r="BL328" s="75">
        <v>43063</v>
      </c>
      <c r="BO328" s="72" t="s">
        <v>1093</v>
      </c>
      <c r="BP328" s="72">
        <v>50580</v>
      </c>
      <c r="BQ328" s="72">
        <v>50412</v>
      </c>
      <c r="BR328" s="72" t="s">
        <v>1094</v>
      </c>
    </row>
    <row r="329" spans="59:70" x14ac:dyDescent="0.2">
      <c r="BG329" s="72" t="str">
        <f t="shared" si="7"/>
        <v>NRO-50-025 LA HAYE</v>
      </c>
      <c r="BH329" s="72" t="s">
        <v>90</v>
      </c>
      <c r="BI329" s="72" t="s">
        <v>1095</v>
      </c>
      <c r="BJ329" s="72" t="s">
        <v>279</v>
      </c>
      <c r="BK329" s="75">
        <v>43182</v>
      </c>
      <c r="BL329" s="75">
        <v>43182</v>
      </c>
      <c r="BM329" s="72">
        <v>1</v>
      </c>
      <c r="BO329" s="72" t="s">
        <v>1096</v>
      </c>
      <c r="BP329" s="72">
        <v>50250</v>
      </c>
      <c r="BQ329" s="72">
        <v>50236</v>
      </c>
      <c r="BR329" s="72" t="s">
        <v>1097</v>
      </c>
    </row>
    <row r="330" spans="59:70" x14ac:dyDescent="0.2">
      <c r="BG330" s="72" t="str">
        <f t="shared" si="7"/>
        <v>NRO-50-026 LESSAY</v>
      </c>
      <c r="BH330" s="72" t="s">
        <v>90</v>
      </c>
      <c r="BI330" s="72" t="s">
        <v>1098</v>
      </c>
      <c r="BJ330" s="72" t="s">
        <v>279</v>
      </c>
      <c r="BK330" s="75">
        <v>43090</v>
      </c>
      <c r="BL330" s="75">
        <v>43090</v>
      </c>
      <c r="BO330" s="72" t="s">
        <v>974</v>
      </c>
      <c r="BP330" s="72">
        <v>50430</v>
      </c>
      <c r="BQ330" s="72">
        <v>50267</v>
      </c>
      <c r="BR330" s="72" t="s">
        <v>1099</v>
      </c>
    </row>
    <row r="331" spans="59:70" x14ac:dyDescent="0.2">
      <c r="BG331" s="72" t="str">
        <f t="shared" si="7"/>
        <v>NRO-50-027 GOUVILLE SUR MER</v>
      </c>
      <c r="BH331" s="72" t="s">
        <v>90</v>
      </c>
      <c r="BI331" s="72" t="s">
        <v>1100</v>
      </c>
      <c r="BJ331" s="72" t="s">
        <v>279</v>
      </c>
      <c r="BK331" s="75">
        <v>43130</v>
      </c>
      <c r="BL331" s="75">
        <v>43130</v>
      </c>
      <c r="BM331" s="72">
        <v>1</v>
      </c>
      <c r="BO331" s="72" t="s">
        <v>1051</v>
      </c>
      <c r="BP331" s="72">
        <v>50200</v>
      </c>
      <c r="BQ331" s="72">
        <v>50215</v>
      </c>
      <c r="BR331" s="72" t="s">
        <v>1101</v>
      </c>
    </row>
    <row r="332" spans="59:70" x14ac:dyDescent="0.2">
      <c r="BG332" s="72" t="str">
        <f t="shared" si="7"/>
        <v>NRO-50-028 ST LO</v>
      </c>
      <c r="BH332" s="72" t="s">
        <v>90</v>
      </c>
      <c r="BI332" s="72" t="s">
        <v>1102</v>
      </c>
      <c r="BJ332" s="72" t="s">
        <v>279</v>
      </c>
      <c r="BK332" s="75">
        <v>43525</v>
      </c>
      <c r="BL332" s="75">
        <v>43529</v>
      </c>
      <c r="BO332" s="72" t="s">
        <v>1103</v>
      </c>
      <c r="BP332" s="72">
        <v>50000</v>
      </c>
      <c r="BQ332" s="72">
        <v>50502</v>
      </c>
      <c r="BR332" s="72" t="s">
        <v>1104</v>
      </c>
    </row>
    <row r="333" spans="59:70" x14ac:dyDescent="0.2">
      <c r="BG333" s="72" t="str">
        <f t="shared" si="7"/>
        <v>NRO-50-029 CANISY</v>
      </c>
      <c r="BH333" s="72" t="s">
        <v>90</v>
      </c>
      <c r="BI333" s="72" t="s">
        <v>1105</v>
      </c>
      <c r="BJ333" s="72" t="s">
        <v>279</v>
      </c>
      <c r="BK333" s="75">
        <v>43639</v>
      </c>
      <c r="BL333" s="75">
        <v>43639</v>
      </c>
      <c r="BO333" s="72" t="s">
        <v>1106</v>
      </c>
      <c r="BP333" s="72">
        <v>50750</v>
      </c>
      <c r="BQ333" s="72">
        <v>50095</v>
      </c>
      <c r="BR333" s="72" t="s">
        <v>1107</v>
      </c>
    </row>
    <row r="334" spans="59:70" x14ac:dyDescent="0.2">
      <c r="BG334" s="72" t="str">
        <f t="shared" si="7"/>
        <v>NRO-50-030 CONDE SUR VIRE</v>
      </c>
      <c r="BH334" s="72" t="s">
        <v>90</v>
      </c>
      <c r="BI334" s="72" t="s">
        <v>1108</v>
      </c>
      <c r="BJ334" s="72" t="s">
        <v>279</v>
      </c>
      <c r="BK334" s="75">
        <v>43639</v>
      </c>
      <c r="BL334" s="75">
        <v>43639</v>
      </c>
      <c r="BM334" s="72">
        <v>6</v>
      </c>
      <c r="BO334" s="72" t="s">
        <v>1109</v>
      </c>
      <c r="BP334" s="72">
        <v>50890</v>
      </c>
      <c r="BQ334" s="72">
        <v>50139</v>
      </c>
      <c r="BR334" s="72" t="s">
        <v>1110</v>
      </c>
    </row>
    <row r="335" spans="59:70" x14ac:dyDescent="0.2">
      <c r="BG335" s="72" t="str">
        <f t="shared" si="7"/>
        <v>NRO-50-031 CERISY LA SALLE</v>
      </c>
      <c r="BH335" s="72" t="s">
        <v>90</v>
      </c>
      <c r="BI335" s="72" t="s">
        <v>1111</v>
      </c>
      <c r="BJ335" s="72" t="s">
        <v>292</v>
      </c>
      <c r="BK335" s="75">
        <v>43465</v>
      </c>
      <c r="BL335" s="75">
        <v>43465</v>
      </c>
      <c r="BM335" s="72">
        <v>7</v>
      </c>
      <c r="BO335" s="72" t="s">
        <v>428</v>
      </c>
      <c r="BP335" s="72">
        <v>50210</v>
      </c>
      <c r="BQ335" s="72">
        <v>50111</v>
      </c>
      <c r="BR335" s="72" t="s">
        <v>1112</v>
      </c>
    </row>
    <row r="336" spans="59:70" x14ac:dyDescent="0.2">
      <c r="BG336" s="72" t="str">
        <f t="shared" si="7"/>
        <v>NRO-50-032 VILLEBAUDON</v>
      </c>
      <c r="BH336" s="72" t="s">
        <v>90</v>
      </c>
      <c r="BI336" s="72" t="s">
        <v>1113</v>
      </c>
      <c r="BJ336" s="72" t="s">
        <v>279</v>
      </c>
      <c r="BK336" s="75">
        <v>43230</v>
      </c>
      <c r="BL336" s="75">
        <v>43230</v>
      </c>
      <c r="BO336" s="72" t="s">
        <v>1114</v>
      </c>
      <c r="BP336" s="72">
        <v>50410</v>
      </c>
      <c r="BQ336" s="72">
        <v>50637</v>
      </c>
      <c r="BR336" s="72" t="s">
        <v>1115</v>
      </c>
    </row>
    <row r="337" spans="59:70" x14ac:dyDescent="0.2">
      <c r="BG337" s="72" t="str">
        <f t="shared" si="7"/>
        <v>NRO-50-033 TESSY BOCAGE</v>
      </c>
      <c r="BH337" s="72" t="s">
        <v>90</v>
      </c>
      <c r="BI337" s="72" t="s">
        <v>1116</v>
      </c>
      <c r="BJ337" s="72" t="s">
        <v>279</v>
      </c>
      <c r="BK337" s="75">
        <v>43465</v>
      </c>
      <c r="BL337" s="75">
        <v>43465</v>
      </c>
      <c r="BM337" s="72">
        <v>2</v>
      </c>
      <c r="BO337" s="72" t="s">
        <v>1117</v>
      </c>
      <c r="BP337" s="72">
        <v>50420</v>
      </c>
      <c r="BQ337" s="72">
        <v>50592</v>
      </c>
      <c r="BR337" s="72" t="s">
        <v>1118</v>
      </c>
    </row>
    <row r="338" spans="59:70" x14ac:dyDescent="0.2">
      <c r="BG338" s="72" t="str">
        <f t="shared" si="7"/>
        <v>NRO-50-034 QUETTREVILLE SUR SIENNE</v>
      </c>
      <c r="BH338" s="72" t="s">
        <v>90</v>
      </c>
      <c r="BI338" s="72" t="s">
        <v>1119</v>
      </c>
      <c r="BJ338" s="72" t="s">
        <v>292</v>
      </c>
      <c r="BK338" s="75">
        <v>43465</v>
      </c>
      <c r="BL338" s="75">
        <v>43465</v>
      </c>
      <c r="BM338" s="72">
        <v>23</v>
      </c>
      <c r="BO338" s="72" t="s">
        <v>1120</v>
      </c>
      <c r="BP338" s="72">
        <v>50660</v>
      </c>
      <c r="BQ338" s="72">
        <v>50419</v>
      </c>
      <c r="BR338" s="72" t="s">
        <v>1121</v>
      </c>
    </row>
    <row r="339" spans="59:70" x14ac:dyDescent="0.2">
      <c r="BG339" s="72" t="str">
        <f t="shared" si="7"/>
        <v>NRO-50-035 HAUTEVILLE SUR MER</v>
      </c>
      <c r="BH339" s="72" t="s">
        <v>90</v>
      </c>
      <c r="BI339" s="72" t="s">
        <v>1122</v>
      </c>
      <c r="BJ339" s="72" t="s">
        <v>292</v>
      </c>
      <c r="BK339" s="75">
        <v>43465</v>
      </c>
      <c r="BL339" s="75">
        <v>43465</v>
      </c>
      <c r="BO339" s="72" t="s">
        <v>1123</v>
      </c>
      <c r="BP339" s="72">
        <v>50590</v>
      </c>
      <c r="BQ339" s="72">
        <v>50231</v>
      </c>
      <c r="BR339" s="72" t="s">
        <v>1124</v>
      </c>
    </row>
    <row r="340" spans="59:70" x14ac:dyDescent="0.2">
      <c r="BG340" s="72" t="str">
        <f t="shared" si="7"/>
        <v>NRO-50-036 CERENCES</v>
      </c>
      <c r="BH340" s="72" t="s">
        <v>90</v>
      </c>
      <c r="BI340" s="72" t="s">
        <v>1125</v>
      </c>
      <c r="BJ340" s="72" t="s">
        <v>279</v>
      </c>
      <c r="BK340" s="75">
        <v>43465</v>
      </c>
      <c r="BL340" s="75">
        <v>43465</v>
      </c>
      <c r="BM340" s="72">
        <v>12</v>
      </c>
      <c r="BO340" s="72" t="s">
        <v>1126</v>
      </c>
      <c r="BP340" s="72">
        <v>50510</v>
      </c>
      <c r="BQ340" s="72">
        <v>50109</v>
      </c>
      <c r="BR340" s="72" t="s">
        <v>1127</v>
      </c>
    </row>
    <row r="341" spans="59:70" x14ac:dyDescent="0.2">
      <c r="BG341" s="72" t="str">
        <f t="shared" si="7"/>
        <v>NRO-50-037 VILLEDIEU LES POELES ROUFFIGNY</v>
      </c>
      <c r="BH341" s="72" t="s">
        <v>90</v>
      </c>
      <c r="BI341" s="72" t="s">
        <v>1128</v>
      </c>
      <c r="BJ341" s="72" t="s">
        <v>279</v>
      </c>
      <c r="BK341" s="75">
        <v>43065</v>
      </c>
      <c r="BL341" s="75">
        <v>43065</v>
      </c>
      <c r="BM341" s="72">
        <v>28</v>
      </c>
      <c r="BO341" s="72" t="s">
        <v>1129</v>
      </c>
      <c r="BP341" s="72">
        <v>50800</v>
      </c>
      <c r="BQ341" s="72">
        <v>50639</v>
      </c>
      <c r="BR341" s="72" t="s">
        <v>1130</v>
      </c>
    </row>
    <row r="342" spans="59:70" x14ac:dyDescent="0.2">
      <c r="BG342" s="72" t="str">
        <f t="shared" si="7"/>
        <v>NRO-50-038 ST PLANCHERS</v>
      </c>
      <c r="BH342" s="72" t="s">
        <v>90</v>
      </c>
      <c r="BI342" s="72" t="s">
        <v>1131</v>
      </c>
      <c r="BJ342" s="72" t="s">
        <v>279</v>
      </c>
      <c r="BK342" s="75">
        <v>43465</v>
      </c>
      <c r="BL342" s="75">
        <v>43465</v>
      </c>
      <c r="BM342" s="72">
        <v>8</v>
      </c>
      <c r="BO342" s="72" t="s">
        <v>1051</v>
      </c>
      <c r="BP342" s="72">
        <v>50400</v>
      </c>
      <c r="BQ342" s="72">
        <v>50541</v>
      </c>
      <c r="BR342" s="72" t="s">
        <v>1132</v>
      </c>
    </row>
    <row r="343" spans="59:70" x14ac:dyDescent="0.2">
      <c r="BG343" s="72" t="str">
        <f t="shared" si="7"/>
        <v>NRO-50-039 GRANVILLE</v>
      </c>
      <c r="BH343" s="72" t="s">
        <v>90</v>
      </c>
      <c r="BI343" s="72" t="s">
        <v>1133</v>
      </c>
      <c r="BJ343" s="72" t="s">
        <v>279</v>
      </c>
      <c r="BK343" s="75">
        <v>43448</v>
      </c>
      <c r="BL343" s="75">
        <v>43448</v>
      </c>
      <c r="BM343" s="72">
        <v>231</v>
      </c>
      <c r="BO343" s="72" t="s">
        <v>1134</v>
      </c>
      <c r="BP343" s="72">
        <v>50400</v>
      </c>
      <c r="BQ343" s="72">
        <v>50218</v>
      </c>
      <c r="BR343" s="72" t="s">
        <v>1135</v>
      </c>
    </row>
    <row r="344" spans="59:70" x14ac:dyDescent="0.2">
      <c r="BG344" s="72" t="str">
        <f t="shared" si="7"/>
        <v>NRO-50-040 JULLOUVILLE</v>
      </c>
      <c r="BH344" s="72" t="s">
        <v>90</v>
      </c>
      <c r="BI344" s="72" t="s">
        <v>1136</v>
      </c>
      <c r="BJ344" s="72" t="s">
        <v>279</v>
      </c>
      <c r="BK344" s="75">
        <v>43448</v>
      </c>
      <c r="BL344" s="75">
        <v>43448</v>
      </c>
      <c r="BM344" s="72">
        <v>63</v>
      </c>
      <c r="BO344" s="72" t="s">
        <v>1137</v>
      </c>
      <c r="BP344" s="72">
        <v>50610</v>
      </c>
      <c r="BQ344" s="72">
        <v>50066</v>
      </c>
      <c r="BR344" s="72" t="s">
        <v>1138</v>
      </c>
    </row>
    <row r="345" spans="59:70" x14ac:dyDescent="0.2">
      <c r="BG345" s="72" t="str">
        <f t="shared" si="7"/>
        <v>NRO-50-041 SARTILLY BAIE BOCAGE</v>
      </c>
      <c r="BH345" s="72" t="s">
        <v>90</v>
      </c>
      <c r="BI345" s="72" t="s">
        <v>1139</v>
      </c>
      <c r="BJ345" s="72" t="s">
        <v>292</v>
      </c>
      <c r="BK345" s="75">
        <v>43465</v>
      </c>
      <c r="BL345" s="75">
        <v>43465</v>
      </c>
      <c r="BO345" s="72" t="s">
        <v>1140</v>
      </c>
      <c r="BP345" s="72">
        <v>50530</v>
      </c>
      <c r="BQ345" s="72">
        <v>50565</v>
      </c>
      <c r="BR345" s="72" t="s">
        <v>1141</v>
      </c>
    </row>
    <row r="346" spans="59:70" x14ac:dyDescent="0.2">
      <c r="BG346" s="72" t="str">
        <f t="shared" si="7"/>
        <v>NRO-50-042 AVRANCHES</v>
      </c>
      <c r="BH346" s="72" t="s">
        <v>90</v>
      </c>
      <c r="BI346" s="72" t="s">
        <v>1142</v>
      </c>
      <c r="BJ346" s="72" t="s">
        <v>279</v>
      </c>
      <c r="BK346" s="75">
        <v>43344</v>
      </c>
      <c r="BL346" s="75">
        <v>43344</v>
      </c>
      <c r="BM346" s="72">
        <v>7</v>
      </c>
      <c r="BO346" s="72" t="s">
        <v>1143</v>
      </c>
      <c r="BP346" s="72">
        <v>50300</v>
      </c>
      <c r="BQ346" s="72">
        <v>50025</v>
      </c>
      <c r="BR346" s="72" t="s">
        <v>1144</v>
      </c>
    </row>
    <row r="347" spans="59:70" x14ac:dyDescent="0.2">
      <c r="BG347" s="72" t="str">
        <f t="shared" si="7"/>
        <v>NRO-50-043 PONTORSON</v>
      </c>
      <c r="BH347" s="72" t="s">
        <v>90</v>
      </c>
      <c r="BI347" s="72" t="s">
        <v>1145</v>
      </c>
      <c r="BJ347" s="72" t="s">
        <v>292</v>
      </c>
      <c r="BK347" s="75">
        <v>43465</v>
      </c>
      <c r="BL347" s="75">
        <v>43465</v>
      </c>
      <c r="BM347" s="72">
        <v>10</v>
      </c>
      <c r="BO347" s="72" t="s">
        <v>1146</v>
      </c>
      <c r="BP347" s="72">
        <v>50170</v>
      </c>
      <c r="BQ347" s="72">
        <v>50410</v>
      </c>
      <c r="BR347" s="72" t="s">
        <v>1147</v>
      </c>
    </row>
    <row r="348" spans="59:70" x14ac:dyDescent="0.2">
      <c r="BG348" s="72" t="str">
        <f t="shared" si="7"/>
        <v>NRO-50-044 ST AUBIN DE TERREGATTE</v>
      </c>
      <c r="BH348" s="72" t="s">
        <v>90</v>
      </c>
      <c r="BI348" s="72" t="s">
        <v>1148</v>
      </c>
      <c r="BJ348" s="72" t="s">
        <v>279</v>
      </c>
      <c r="BK348" s="75">
        <v>43344</v>
      </c>
      <c r="BL348" s="75">
        <v>43344</v>
      </c>
      <c r="BO348" s="72" t="s">
        <v>1149</v>
      </c>
      <c r="BP348" s="72">
        <v>50240</v>
      </c>
      <c r="BQ348" s="72">
        <v>50448</v>
      </c>
      <c r="BR348" s="72" t="s">
        <v>1150</v>
      </c>
    </row>
    <row r="349" spans="59:70" x14ac:dyDescent="0.2">
      <c r="BG349" s="72" t="str">
        <f t="shared" si="7"/>
        <v>NRO-50-045 ST LAURENT DE CUVES</v>
      </c>
      <c r="BH349" s="72" t="s">
        <v>90</v>
      </c>
      <c r="BI349" s="72" t="s">
        <v>1151</v>
      </c>
      <c r="BJ349" s="72" t="s">
        <v>279</v>
      </c>
      <c r="BK349" s="75">
        <v>42947</v>
      </c>
      <c r="BL349" s="75">
        <v>42947</v>
      </c>
      <c r="BO349" s="72" t="s">
        <v>1152</v>
      </c>
      <c r="BP349" s="72">
        <v>50670</v>
      </c>
      <c r="BQ349" s="72">
        <v>50499</v>
      </c>
      <c r="BR349" s="72" t="s">
        <v>1153</v>
      </c>
    </row>
    <row r="350" spans="59:70" x14ac:dyDescent="0.2">
      <c r="BG350" s="72" t="str">
        <f t="shared" si="7"/>
        <v>NRO-50-046 ST HILAIRE DU HARCOUET</v>
      </c>
      <c r="BH350" s="72" t="s">
        <v>90</v>
      </c>
      <c r="BI350" s="72" t="s">
        <v>1154</v>
      </c>
      <c r="BJ350" s="72" t="s">
        <v>279</v>
      </c>
      <c r="BK350" s="75">
        <v>42845</v>
      </c>
      <c r="BL350" s="75">
        <v>43480</v>
      </c>
      <c r="BM350" s="72">
        <v>12</v>
      </c>
      <c r="BO350" s="72" t="s">
        <v>593</v>
      </c>
      <c r="BP350" s="72">
        <v>50600</v>
      </c>
      <c r="BQ350" s="72">
        <v>50484</v>
      </c>
      <c r="BR350" s="72" t="s">
        <v>1155</v>
      </c>
    </row>
    <row r="351" spans="59:70" x14ac:dyDescent="0.2">
      <c r="BG351" s="72" t="str">
        <f t="shared" si="7"/>
        <v>NRO-50-047 ST HILAIRE DU HARCOUET</v>
      </c>
      <c r="BH351" s="72" t="s">
        <v>90</v>
      </c>
      <c r="BI351" s="72" t="s">
        <v>1156</v>
      </c>
      <c r="BJ351" s="72" t="s">
        <v>279</v>
      </c>
      <c r="BK351" s="75">
        <v>42845</v>
      </c>
      <c r="BL351" s="75">
        <v>43480</v>
      </c>
      <c r="BO351" s="72" t="s">
        <v>1157</v>
      </c>
      <c r="BP351" s="72">
        <v>50730</v>
      </c>
      <c r="BQ351" s="72">
        <v>50484</v>
      </c>
      <c r="BR351" s="72" t="s">
        <v>1155</v>
      </c>
    </row>
    <row r="352" spans="59:70" x14ac:dyDescent="0.2">
      <c r="BG352" s="72" t="str">
        <f t="shared" si="7"/>
        <v>NRO-50-048 CARENTAN LES MARAIS</v>
      </c>
      <c r="BH352" s="72" t="s">
        <v>90</v>
      </c>
      <c r="BI352" s="72" t="s">
        <v>1158</v>
      </c>
      <c r="BJ352" s="72" t="s">
        <v>279</v>
      </c>
      <c r="BK352" s="75">
        <v>43465</v>
      </c>
      <c r="BL352" s="75">
        <v>43465</v>
      </c>
      <c r="BO352" s="72" t="s">
        <v>1159</v>
      </c>
      <c r="BP352" s="72">
        <v>50500</v>
      </c>
      <c r="BQ352" s="72">
        <v>50099</v>
      </c>
      <c r="BR352" s="72" t="s">
        <v>1160</v>
      </c>
    </row>
    <row r="353" spans="59:70" x14ac:dyDescent="0.2">
      <c r="BG353" s="72" t="str">
        <f t="shared" si="7"/>
        <v>NRO-50-049 PONT HEBERT</v>
      </c>
      <c r="BH353" s="72" t="s">
        <v>90</v>
      </c>
      <c r="BI353" s="72" t="s">
        <v>1161</v>
      </c>
      <c r="BJ353" s="72" t="s">
        <v>279</v>
      </c>
      <c r="BK353" s="75">
        <v>43465</v>
      </c>
      <c r="BL353" s="75">
        <v>43465</v>
      </c>
      <c r="BM353" s="72">
        <v>15</v>
      </c>
      <c r="BO353" s="72" t="s">
        <v>1162</v>
      </c>
      <c r="BP353" s="72">
        <v>50880</v>
      </c>
      <c r="BQ353" s="72">
        <v>50409</v>
      </c>
      <c r="BR353" s="72" t="s">
        <v>1163</v>
      </c>
    </row>
    <row r="354" spans="59:70" x14ac:dyDescent="0.2">
      <c r="BG354" s="72" t="str">
        <f t="shared" si="7"/>
        <v>NRO-50-050 COUTANCES</v>
      </c>
      <c r="BH354" s="72" t="s">
        <v>90</v>
      </c>
      <c r="BI354" s="72" t="s">
        <v>1164</v>
      </c>
      <c r="BJ354" s="72" t="s">
        <v>279</v>
      </c>
      <c r="BK354" s="75">
        <v>43131</v>
      </c>
      <c r="BL354" s="75">
        <v>43131</v>
      </c>
      <c r="BM354" s="72">
        <v>2</v>
      </c>
      <c r="BO354" s="72" t="s">
        <v>1165</v>
      </c>
      <c r="BP354" s="72">
        <v>50200</v>
      </c>
      <c r="BQ354" s="72">
        <v>50147</v>
      </c>
      <c r="BR354" s="72" t="s">
        <v>1166</v>
      </c>
    </row>
    <row r="355" spans="59:70" x14ac:dyDescent="0.2">
      <c r="BG355" s="72" t="str">
        <f t="shared" si="7"/>
        <v>NRO-50-051 ST MARTIN D AUBIGNY</v>
      </c>
      <c r="BH355" s="72" t="s">
        <v>90</v>
      </c>
      <c r="BI355" s="72" t="s">
        <v>1167</v>
      </c>
      <c r="BJ355" s="72" t="s">
        <v>279</v>
      </c>
      <c r="BK355" s="75">
        <v>43131</v>
      </c>
      <c r="BL355" s="75">
        <v>43131</v>
      </c>
      <c r="BO355" s="72" t="s">
        <v>1168</v>
      </c>
      <c r="BP355" s="72">
        <v>50190</v>
      </c>
      <c r="BQ355" s="72">
        <v>50510</v>
      </c>
      <c r="BR355" s="72" t="s">
        <v>1169</v>
      </c>
    </row>
    <row r="356" spans="59:70" x14ac:dyDescent="0.2">
      <c r="BG356" s="72" t="str">
        <f t="shared" si="7"/>
        <v>NRO-50-052 AGON COUTAINVILLE</v>
      </c>
      <c r="BH356" s="72" t="s">
        <v>90</v>
      </c>
      <c r="BI356" s="72" t="s">
        <v>1170</v>
      </c>
      <c r="BJ356" s="72" t="s">
        <v>279</v>
      </c>
      <c r="BK356" s="75">
        <v>43465</v>
      </c>
      <c r="BL356" s="75">
        <v>43465</v>
      </c>
      <c r="BO356" s="72" t="s">
        <v>1171</v>
      </c>
      <c r="BP356" s="72">
        <v>50230</v>
      </c>
      <c r="BQ356" s="72">
        <v>50003</v>
      </c>
      <c r="BR356" s="72" t="s">
        <v>1172</v>
      </c>
    </row>
    <row r="357" spans="59:70" x14ac:dyDescent="0.2">
      <c r="BG357" s="72" t="str">
        <f t="shared" si="7"/>
        <v>NRO-50-053 ST AMAND VILLAGES</v>
      </c>
      <c r="BH357" s="72" t="s">
        <v>90</v>
      </c>
      <c r="BI357" s="72" t="s">
        <v>1173</v>
      </c>
      <c r="BJ357" s="72" t="s">
        <v>292</v>
      </c>
      <c r="BK357" s="75">
        <v>43465</v>
      </c>
      <c r="BL357" s="75">
        <v>43465</v>
      </c>
      <c r="BO357" s="72" t="s">
        <v>1051</v>
      </c>
      <c r="BP357" s="72">
        <v>50160</v>
      </c>
      <c r="BQ357" s="72">
        <v>50444</v>
      </c>
      <c r="BR357" s="72" t="s">
        <v>1174</v>
      </c>
    </row>
    <row r="358" spans="59:70" x14ac:dyDescent="0.2">
      <c r="BG358" s="72" t="str">
        <f t="shared" si="7"/>
        <v>NRO-50-054 SOURDEVAL</v>
      </c>
      <c r="BH358" s="72" t="s">
        <v>90</v>
      </c>
      <c r="BI358" s="72" t="s">
        <v>1175</v>
      </c>
      <c r="BJ358" s="72" t="s">
        <v>279</v>
      </c>
      <c r="BK358" s="75">
        <v>42944</v>
      </c>
      <c r="BL358" s="75">
        <v>42944</v>
      </c>
      <c r="BM358" s="72">
        <v>1</v>
      </c>
      <c r="BO358" s="72" t="s">
        <v>1176</v>
      </c>
      <c r="BP358" s="72">
        <v>50150</v>
      </c>
      <c r="BQ358" s="72">
        <v>50582</v>
      </c>
      <c r="BR358" s="72" t="s">
        <v>1177</v>
      </c>
    </row>
    <row r="359" spans="59:70" x14ac:dyDescent="0.2">
      <c r="BG359" s="72" t="str">
        <f t="shared" si="7"/>
        <v>NRO-50-055 LA HAYE PESNEL</v>
      </c>
      <c r="BH359" s="72" t="s">
        <v>90</v>
      </c>
      <c r="BI359" s="72" t="s">
        <v>1178</v>
      </c>
      <c r="BJ359" s="72" t="s">
        <v>279</v>
      </c>
      <c r="BK359" s="75">
        <v>43448</v>
      </c>
      <c r="BL359" s="75">
        <v>43448</v>
      </c>
      <c r="BM359" s="72">
        <v>3</v>
      </c>
      <c r="BO359" s="72" t="s">
        <v>1179</v>
      </c>
      <c r="BP359" s="72">
        <v>50320</v>
      </c>
      <c r="BQ359" s="72">
        <v>50237</v>
      </c>
      <c r="BR359" s="72" t="s">
        <v>1180</v>
      </c>
    </row>
    <row r="360" spans="59:70" x14ac:dyDescent="0.2">
      <c r="BG360" s="72" t="str">
        <f t="shared" si="7"/>
        <v>NRO-50-060 CHERBOURG EN COTENTIN</v>
      </c>
      <c r="BH360" s="72" t="s">
        <v>90</v>
      </c>
      <c r="BI360" s="72" t="s">
        <v>1181</v>
      </c>
      <c r="BJ360" s="72" t="s">
        <v>279</v>
      </c>
      <c r="BK360" s="75">
        <v>41694</v>
      </c>
      <c r="BL360" s="75">
        <v>41694</v>
      </c>
      <c r="BM360" s="72">
        <v>2</v>
      </c>
      <c r="BO360" s="72" t="s">
        <v>1182</v>
      </c>
      <c r="BP360" s="72">
        <v>50120</v>
      </c>
      <c r="BQ360" s="72">
        <v>50129</v>
      </c>
      <c r="BR360" s="72" t="s">
        <v>1183</v>
      </c>
    </row>
    <row r="361" spans="59:70" x14ac:dyDescent="0.2">
      <c r="BG361" s="72" t="str">
        <f t="shared" si="7"/>
        <v>NRO-50-061 CHERBOURG EN COTENTIN</v>
      </c>
      <c r="BH361" s="72" t="s">
        <v>90</v>
      </c>
      <c r="BI361" s="72" t="s">
        <v>1184</v>
      </c>
      <c r="BJ361" s="72" t="s">
        <v>279</v>
      </c>
      <c r="BK361" s="75">
        <v>41169</v>
      </c>
      <c r="BL361" s="75">
        <v>41169</v>
      </c>
      <c r="BM361" s="72">
        <v>114</v>
      </c>
      <c r="BO361" s="72" t="s">
        <v>1185</v>
      </c>
      <c r="BP361" s="72">
        <v>50100</v>
      </c>
      <c r="BQ361" s="72">
        <v>50129</v>
      </c>
      <c r="BR361" s="72" t="s">
        <v>1183</v>
      </c>
    </row>
    <row r="362" spans="59:70" x14ac:dyDescent="0.2">
      <c r="BG362" s="72" t="str">
        <f t="shared" si="7"/>
        <v>NRO-50-062 CHERBOURG EN COTENTIN</v>
      </c>
      <c r="BH362" s="72" t="s">
        <v>90</v>
      </c>
      <c r="BI362" s="72" t="s">
        <v>1186</v>
      </c>
      <c r="BJ362" s="72" t="s">
        <v>279</v>
      </c>
      <c r="BK362" s="75">
        <v>41169</v>
      </c>
      <c r="BL362" s="75">
        <v>41169</v>
      </c>
      <c r="BO362" s="72" t="s">
        <v>1187</v>
      </c>
      <c r="BP362" s="72">
        <v>50130</v>
      </c>
      <c r="BQ362" s="72">
        <v>50129</v>
      </c>
      <c r="BR362" s="72" t="s">
        <v>1183</v>
      </c>
    </row>
    <row r="363" spans="59:70" x14ac:dyDescent="0.2">
      <c r="BG363" s="72" t="str">
        <f t="shared" si="7"/>
        <v>NRO-50-063 CHERBOURG EN COTENTIN</v>
      </c>
      <c r="BH363" s="72" t="s">
        <v>90</v>
      </c>
      <c r="BI363" s="72" t="s">
        <v>1188</v>
      </c>
      <c r="BJ363" s="72" t="s">
        <v>279</v>
      </c>
      <c r="BK363" s="75">
        <v>41169</v>
      </c>
      <c r="BL363" s="75">
        <v>41169</v>
      </c>
      <c r="BO363" s="72" t="s">
        <v>1189</v>
      </c>
      <c r="BP363" s="72">
        <v>50100</v>
      </c>
      <c r="BQ363" s="72">
        <v>50129</v>
      </c>
      <c r="BR363" s="72" t="s">
        <v>1183</v>
      </c>
    </row>
    <row r="364" spans="59:70" x14ac:dyDescent="0.2">
      <c r="BG364" s="72" t="str">
        <f t="shared" si="7"/>
        <v>NRO-50-064 CHERBOURG EN COTENTIN</v>
      </c>
      <c r="BH364" s="72" t="s">
        <v>90</v>
      </c>
      <c r="BI364" s="72" t="s">
        <v>1190</v>
      </c>
      <c r="BJ364" s="72" t="s">
        <v>279</v>
      </c>
      <c r="BK364" s="75">
        <v>41169</v>
      </c>
      <c r="BL364" s="75">
        <v>41169</v>
      </c>
      <c r="BO364" s="72" t="s">
        <v>1191</v>
      </c>
      <c r="BP364" s="72">
        <v>50110</v>
      </c>
      <c r="BQ364" s="72">
        <v>50129</v>
      </c>
      <c r="BR364" s="72" t="s">
        <v>1183</v>
      </c>
    </row>
    <row r="365" spans="59:70" x14ac:dyDescent="0.2">
      <c r="BG365" s="72" t="str">
        <f t="shared" si="7"/>
        <v>NRO-50-065 ST LO</v>
      </c>
      <c r="BH365" s="72" t="s">
        <v>90</v>
      </c>
      <c r="BI365" s="72" t="s">
        <v>1192</v>
      </c>
      <c r="BJ365" s="72" t="s">
        <v>279</v>
      </c>
      <c r="BK365" s="75">
        <v>41130</v>
      </c>
      <c r="BL365" s="75">
        <v>41130</v>
      </c>
      <c r="BM365" s="72">
        <v>8</v>
      </c>
      <c r="BO365" s="72" t="s">
        <v>1193</v>
      </c>
      <c r="BP365" s="72">
        <v>50000</v>
      </c>
      <c r="BQ365" s="72">
        <v>50502</v>
      </c>
      <c r="BR365" s="72" t="s">
        <v>1104</v>
      </c>
    </row>
    <row r="366" spans="59:70" x14ac:dyDescent="0.2">
      <c r="BG366" s="72" t="str">
        <f t="shared" si="7"/>
        <v>NRO-51-001 ST IMOGES</v>
      </c>
      <c r="BH366" s="72" t="s">
        <v>188</v>
      </c>
      <c r="BI366" s="72" t="s">
        <v>1194</v>
      </c>
      <c r="BJ366" s="72" t="s">
        <v>274</v>
      </c>
      <c r="BL366" s="75">
        <v>43690</v>
      </c>
      <c r="BP366" s="72">
        <v>51160</v>
      </c>
      <c r="BQ366" s="72">
        <v>51488</v>
      </c>
      <c r="BR366" s="72" t="s">
        <v>1195</v>
      </c>
    </row>
    <row r="367" spans="59:70" x14ac:dyDescent="0.2">
      <c r="BG367" s="72" t="str">
        <f t="shared" si="7"/>
        <v>NRO-51-002 AY CHAMPAGNE</v>
      </c>
      <c r="BH367" s="72" t="s">
        <v>188</v>
      </c>
      <c r="BI367" s="72" t="s">
        <v>1196</v>
      </c>
      <c r="BJ367" s="72" t="s">
        <v>274</v>
      </c>
      <c r="BL367" s="75">
        <v>43690</v>
      </c>
      <c r="BP367" s="72">
        <v>51160</v>
      </c>
      <c r="BQ367" s="72">
        <v>51030</v>
      </c>
      <c r="BR367" s="72" t="s">
        <v>1197</v>
      </c>
    </row>
    <row r="368" spans="59:70" x14ac:dyDescent="0.2">
      <c r="BG368" s="72" t="str">
        <f t="shared" si="7"/>
        <v>NRO-51-003 ST JUST SAUVAGE</v>
      </c>
      <c r="BH368" s="72" t="s">
        <v>188</v>
      </c>
      <c r="BI368" s="72" t="s">
        <v>1198</v>
      </c>
      <c r="BJ368" s="72" t="s">
        <v>274</v>
      </c>
      <c r="BL368" s="75">
        <v>43690</v>
      </c>
      <c r="BP368" s="72">
        <v>51260</v>
      </c>
      <c r="BQ368" s="72">
        <v>51492</v>
      </c>
      <c r="BR368" s="72" t="s">
        <v>1199</v>
      </c>
    </row>
    <row r="369" spans="59:70" x14ac:dyDescent="0.2">
      <c r="BG369" s="72" t="str">
        <f t="shared" si="7"/>
        <v>NRO-51-004 LA CELLE SOUS CHANTEMERLE</v>
      </c>
      <c r="BH369" s="72" t="s">
        <v>188</v>
      </c>
      <c r="BI369" s="72" t="s">
        <v>1200</v>
      </c>
      <c r="BJ369" s="72" t="s">
        <v>279</v>
      </c>
      <c r="BK369" s="75">
        <v>43307</v>
      </c>
      <c r="BL369" s="75">
        <v>43307</v>
      </c>
      <c r="BO369" s="72" t="s">
        <v>1201</v>
      </c>
      <c r="BP369" s="72">
        <v>51260</v>
      </c>
      <c r="BQ369" s="72">
        <v>51103</v>
      </c>
      <c r="BR369" s="72" t="s">
        <v>1202</v>
      </c>
    </row>
    <row r="370" spans="59:70" x14ac:dyDescent="0.2">
      <c r="BG370" s="72" t="str">
        <f t="shared" si="7"/>
        <v>NRO-51-005 ESTERNAY</v>
      </c>
      <c r="BH370" s="72" t="s">
        <v>188</v>
      </c>
      <c r="BI370" s="72" t="s">
        <v>1203</v>
      </c>
      <c r="BJ370" s="72" t="s">
        <v>279</v>
      </c>
      <c r="BK370" s="75">
        <v>43537</v>
      </c>
      <c r="BL370" s="75">
        <v>43537</v>
      </c>
      <c r="BO370" s="72" t="s">
        <v>1204</v>
      </c>
      <c r="BP370" s="72">
        <v>51310</v>
      </c>
      <c r="BQ370" s="72">
        <v>51237</v>
      </c>
      <c r="BR370" s="72" t="s">
        <v>1205</v>
      </c>
    </row>
    <row r="371" spans="59:70" x14ac:dyDescent="0.2">
      <c r="BG371" s="72" t="str">
        <f t="shared" si="7"/>
        <v>NRO-51-006 SEZANNE</v>
      </c>
      <c r="BH371" s="72" t="s">
        <v>188</v>
      </c>
      <c r="BI371" s="72" t="s">
        <v>1206</v>
      </c>
      <c r="BJ371" s="72" t="s">
        <v>274</v>
      </c>
      <c r="BL371" s="75">
        <v>43690</v>
      </c>
      <c r="BP371" s="72">
        <v>51120</v>
      </c>
      <c r="BQ371" s="72">
        <v>51535</v>
      </c>
      <c r="BR371" s="72" t="s">
        <v>1207</v>
      </c>
    </row>
    <row r="372" spans="59:70" x14ac:dyDescent="0.2">
      <c r="BG372" s="72" t="str">
        <f t="shared" si="7"/>
        <v>NRO-51-007 MONTMIRAIL</v>
      </c>
      <c r="BH372" s="72" t="s">
        <v>188</v>
      </c>
      <c r="BI372" s="72" t="s">
        <v>1208</v>
      </c>
      <c r="BJ372" s="72" t="s">
        <v>279</v>
      </c>
      <c r="BK372" s="75">
        <v>43572</v>
      </c>
      <c r="BL372" s="75">
        <v>43572</v>
      </c>
      <c r="BM372" s="72">
        <v>24</v>
      </c>
      <c r="BO372" s="72" t="s">
        <v>1209</v>
      </c>
      <c r="BP372" s="72">
        <v>51210</v>
      </c>
      <c r="BQ372" s="72">
        <v>51380</v>
      </c>
      <c r="BR372" s="72" t="s">
        <v>1210</v>
      </c>
    </row>
    <row r="373" spans="59:70" x14ac:dyDescent="0.2">
      <c r="BG373" s="72" t="str">
        <f t="shared" si="7"/>
        <v>NRO-51-008 SOIZY AUX BOIS</v>
      </c>
      <c r="BH373" s="72" t="s">
        <v>188</v>
      </c>
      <c r="BI373" s="72" t="s">
        <v>1211</v>
      </c>
      <c r="BJ373" s="72" t="s">
        <v>274</v>
      </c>
      <c r="BL373" s="75">
        <v>43690</v>
      </c>
      <c r="BP373" s="72">
        <v>51120</v>
      </c>
      <c r="BQ373" s="72">
        <v>51542</v>
      </c>
      <c r="BR373" s="72" t="s">
        <v>1212</v>
      </c>
    </row>
    <row r="374" spans="59:70" x14ac:dyDescent="0.2">
      <c r="BG374" s="72" t="str">
        <f t="shared" si="7"/>
        <v>NRO-51-009 HERMONVILLE</v>
      </c>
      <c r="BH374" s="72" t="s">
        <v>188</v>
      </c>
      <c r="BI374" s="72" t="s">
        <v>1213</v>
      </c>
      <c r="BJ374" s="72" t="s">
        <v>274</v>
      </c>
      <c r="BL374" s="75">
        <v>43690</v>
      </c>
      <c r="BP374" s="72">
        <v>51220</v>
      </c>
      <c r="BQ374" s="72">
        <v>51291</v>
      </c>
      <c r="BR374" s="72" t="s">
        <v>1214</v>
      </c>
    </row>
    <row r="375" spans="59:70" x14ac:dyDescent="0.2">
      <c r="BG375" s="72" t="str">
        <f t="shared" si="7"/>
        <v>NRO-51-010 ST MARTIN L HEUREUX</v>
      </c>
      <c r="BH375" s="72" t="s">
        <v>188</v>
      </c>
      <c r="BI375" s="72" t="s">
        <v>1215</v>
      </c>
      <c r="BJ375" s="72" t="s">
        <v>274</v>
      </c>
      <c r="BL375" s="75">
        <v>43690</v>
      </c>
      <c r="BP375" s="72">
        <v>51490</v>
      </c>
      <c r="BQ375" s="72">
        <v>51503</v>
      </c>
      <c r="BR375" s="72" t="s">
        <v>1216</v>
      </c>
    </row>
    <row r="376" spans="59:70" x14ac:dyDescent="0.2">
      <c r="BG376" s="72" t="str">
        <f t="shared" si="7"/>
        <v>NRO-51-011 MOURMELON LE GRAND</v>
      </c>
      <c r="BH376" s="72" t="s">
        <v>188</v>
      </c>
      <c r="BI376" s="72" t="s">
        <v>1217</v>
      </c>
      <c r="BJ376" s="72" t="s">
        <v>274</v>
      </c>
      <c r="BL376" s="75">
        <v>43690</v>
      </c>
      <c r="BP376" s="72">
        <v>51400</v>
      </c>
      <c r="BQ376" s="72">
        <v>51388</v>
      </c>
      <c r="BR376" s="72" t="s">
        <v>1218</v>
      </c>
    </row>
    <row r="377" spans="59:70" x14ac:dyDescent="0.2">
      <c r="BG377" s="72" t="str">
        <f t="shared" si="7"/>
        <v>NRO-51-012 SILLERY</v>
      </c>
      <c r="BH377" s="72" t="s">
        <v>188</v>
      </c>
      <c r="BI377" s="72" t="s">
        <v>1219</v>
      </c>
      <c r="BJ377" s="72" t="s">
        <v>274</v>
      </c>
      <c r="BL377" s="75">
        <v>43690</v>
      </c>
      <c r="BP377" s="72">
        <v>51500</v>
      </c>
      <c r="BQ377" s="72">
        <v>51536</v>
      </c>
      <c r="BR377" s="72" t="s">
        <v>1220</v>
      </c>
    </row>
    <row r="378" spans="59:70" x14ac:dyDescent="0.2">
      <c r="BG378" s="72" t="str">
        <f t="shared" si="7"/>
        <v>NRO-51-013 RILLY LA MONTAGNE</v>
      </c>
      <c r="BH378" s="72" t="s">
        <v>188</v>
      </c>
      <c r="BI378" s="72" t="s">
        <v>1221</v>
      </c>
      <c r="BJ378" s="72" t="s">
        <v>274</v>
      </c>
      <c r="BL378" s="75">
        <v>43690</v>
      </c>
      <c r="BP378" s="72">
        <v>51500</v>
      </c>
      <c r="BQ378" s="72">
        <v>51461</v>
      </c>
      <c r="BR378" s="72" t="s">
        <v>1222</v>
      </c>
    </row>
    <row r="379" spans="59:70" x14ac:dyDescent="0.2">
      <c r="BG379" s="72" t="str">
        <f t="shared" si="7"/>
        <v>NRO-51-014 VERZY</v>
      </c>
      <c r="BH379" s="72" t="s">
        <v>188</v>
      </c>
      <c r="BI379" s="72" t="s">
        <v>1223</v>
      </c>
      <c r="BJ379" s="72" t="s">
        <v>274</v>
      </c>
      <c r="BL379" s="75">
        <v>43690</v>
      </c>
      <c r="BP379" s="72">
        <v>51380</v>
      </c>
      <c r="BQ379" s="72">
        <v>51614</v>
      </c>
      <c r="BR379" s="72" t="s">
        <v>1224</v>
      </c>
    </row>
    <row r="380" spans="59:70" x14ac:dyDescent="0.2">
      <c r="BG380" s="72" t="str">
        <f t="shared" si="7"/>
        <v>NRO-51-015 BOUZY</v>
      </c>
      <c r="BH380" s="72" t="s">
        <v>188</v>
      </c>
      <c r="BI380" s="72" t="s">
        <v>1225</v>
      </c>
      <c r="BJ380" s="72" t="s">
        <v>274</v>
      </c>
      <c r="BL380" s="75">
        <v>43690</v>
      </c>
      <c r="BP380" s="72">
        <v>51150</v>
      </c>
      <c r="BQ380" s="72">
        <v>51079</v>
      </c>
      <c r="BR380" s="72" t="s">
        <v>1226</v>
      </c>
    </row>
    <row r="381" spans="59:70" x14ac:dyDescent="0.2">
      <c r="BG381" s="72" t="str">
        <f t="shared" si="7"/>
        <v>NRO-51-016 CONDE SUR MARNE</v>
      </c>
      <c r="BH381" s="72" t="s">
        <v>188</v>
      </c>
      <c r="BI381" s="72" t="s">
        <v>1227</v>
      </c>
      <c r="BJ381" s="72" t="s">
        <v>279</v>
      </c>
      <c r="BK381" s="75">
        <v>43306</v>
      </c>
      <c r="BL381" s="75">
        <v>43306</v>
      </c>
      <c r="BO381" s="72" t="s">
        <v>1228</v>
      </c>
      <c r="BP381" s="72">
        <v>51150</v>
      </c>
      <c r="BQ381" s="72">
        <v>51161</v>
      </c>
      <c r="BR381" s="72" t="s">
        <v>1229</v>
      </c>
    </row>
    <row r="382" spans="59:70" x14ac:dyDescent="0.2">
      <c r="BG382" s="72" t="str">
        <f t="shared" si="7"/>
        <v>NRO-51-017 POGNY</v>
      </c>
      <c r="BH382" s="72" t="s">
        <v>188</v>
      </c>
      <c r="BI382" s="72" t="s">
        <v>1230</v>
      </c>
      <c r="BJ382" s="72" t="s">
        <v>279</v>
      </c>
      <c r="BK382" s="75">
        <v>43410</v>
      </c>
      <c r="BL382" s="75">
        <v>43410</v>
      </c>
      <c r="BM382" s="72">
        <v>13</v>
      </c>
      <c r="BO382" s="72" t="s">
        <v>1231</v>
      </c>
      <c r="BP382" s="72">
        <v>51240</v>
      </c>
      <c r="BQ382" s="72">
        <v>51436</v>
      </c>
      <c r="BR382" s="72" t="s">
        <v>1232</v>
      </c>
    </row>
    <row r="383" spans="59:70" x14ac:dyDescent="0.2">
      <c r="BG383" s="72" t="str">
        <f t="shared" si="7"/>
        <v>NRO-51-018 SOMMESOUS</v>
      </c>
      <c r="BH383" s="72" t="s">
        <v>188</v>
      </c>
      <c r="BI383" s="72" t="s">
        <v>1233</v>
      </c>
      <c r="BJ383" s="72" t="s">
        <v>279</v>
      </c>
      <c r="BK383" s="75">
        <v>43418</v>
      </c>
      <c r="BL383" s="75">
        <v>43418</v>
      </c>
      <c r="BM383" s="72">
        <v>10</v>
      </c>
      <c r="BO383" s="72" t="s">
        <v>1234</v>
      </c>
      <c r="BP383" s="72">
        <v>51320</v>
      </c>
      <c r="BQ383" s="72">
        <v>51545</v>
      </c>
      <c r="BR383" s="72" t="s">
        <v>1235</v>
      </c>
    </row>
    <row r="384" spans="59:70" x14ac:dyDescent="0.2">
      <c r="BG384" s="72" t="str">
        <f t="shared" si="7"/>
        <v>NRO-51-020 PONTHION</v>
      </c>
      <c r="BH384" s="72" t="s">
        <v>188</v>
      </c>
      <c r="BI384" s="72" t="s">
        <v>1236</v>
      </c>
      <c r="BJ384" s="72" t="s">
        <v>274</v>
      </c>
      <c r="BL384" s="75">
        <v>43690</v>
      </c>
      <c r="BP384" s="72">
        <v>51300</v>
      </c>
      <c r="BQ384" s="72">
        <v>51441</v>
      </c>
      <c r="BR384" s="72" t="s">
        <v>1237</v>
      </c>
    </row>
    <row r="385" spans="59:70" x14ac:dyDescent="0.2">
      <c r="BG385" s="72" t="str">
        <f t="shared" si="7"/>
        <v>NRO-51-021 PARGNY SUR SAULX</v>
      </c>
      <c r="BH385" s="72" t="s">
        <v>188</v>
      </c>
      <c r="BI385" s="72" t="s">
        <v>1238</v>
      </c>
      <c r="BJ385" s="72" t="s">
        <v>274</v>
      </c>
      <c r="BL385" s="75">
        <v>43690</v>
      </c>
      <c r="BP385" s="72">
        <v>51340</v>
      </c>
      <c r="BQ385" s="72">
        <v>51423</v>
      </c>
      <c r="BR385" s="72" t="s">
        <v>1239</v>
      </c>
    </row>
    <row r="386" spans="59:70" x14ac:dyDescent="0.2">
      <c r="BG386" s="72" t="str">
        <f t="shared" si="7"/>
        <v>NRO-51-022 BASSUET</v>
      </c>
      <c r="BH386" s="72" t="s">
        <v>188</v>
      </c>
      <c r="BI386" s="72" t="s">
        <v>1240</v>
      </c>
      <c r="BJ386" s="72" t="s">
        <v>274</v>
      </c>
      <c r="BL386" s="75">
        <v>43690</v>
      </c>
      <c r="BP386" s="72">
        <v>51300</v>
      </c>
      <c r="BQ386" s="72">
        <v>51040</v>
      </c>
      <c r="BR386" s="72" t="s">
        <v>1241</v>
      </c>
    </row>
    <row r="387" spans="59:70" x14ac:dyDescent="0.2">
      <c r="BG387" s="72" t="str">
        <f t="shared" si="7"/>
        <v>NRO-51-023 GIVRY EN ARGONNE</v>
      </c>
      <c r="BH387" s="72" t="s">
        <v>188</v>
      </c>
      <c r="BI387" s="72" t="s">
        <v>1242</v>
      </c>
      <c r="BJ387" s="72" t="s">
        <v>274</v>
      </c>
      <c r="BL387" s="75">
        <v>43690</v>
      </c>
      <c r="BP387" s="72">
        <v>51330</v>
      </c>
      <c r="BQ387" s="72">
        <v>51272</v>
      </c>
      <c r="BR387" s="72" t="s">
        <v>1243</v>
      </c>
    </row>
    <row r="388" spans="59:70" x14ac:dyDescent="0.2">
      <c r="BG388" s="72" t="str">
        <f t="shared" si="7"/>
        <v>NRO-51-024 STE MENEHOULD</v>
      </c>
      <c r="BH388" s="72" t="s">
        <v>188</v>
      </c>
      <c r="BI388" s="72" t="s">
        <v>1244</v>
      </c>
      <c r="BJ388" s="72" t="s">
        <v>279</v>
      </c>
      <c r="BK388" s="75">
        <v>43216</v>
      </c>
      <c r="BL388" s="75">
        <v>43216</v>
      </c>
      <c r="BO388" s="72" t="s">
        <v>1245</v>
      </c>
      <c r="BP388" s="72">
        <v>51800</v>
      </c>
      <c r="BQ388" s="72">
        <v>51507</v>
      </c>
      <c r="BR388" s="72" t="s">
        <v>1246</v>
      </c>
    </row>
    <row r="389" spans="59:70" x14ac:dyDescent="0.2">
      <c r="BG389" s="72" t="str">
        <f t="shared" si="7"/>
        <v>NRO-51-025 VILLE SUR TOURBE</v>
      </c>
      <c r="BH389" s="72" t="s">
        <v>188</v>
      </c>
      <c r="BI389" s="72" t="s">
        <v>1247</v>
      </c>
      <c r="BJ389" s="72" t="s">
        <v>274</v>
      </c>
      <c r="BL389" s="75">
        <v>43690</v>
      </c>
      <c r="BP389" s="72">
        <v>51800</v>
      </c>
      <c r="BQ389" s="72">
        <v>51640</v>
      </c>
      <c r="BR389" s="72" t="s">
        <v>1248</v>
      </c>
    </row>
    <row r="390" spans="59:70" x14ac:dyDescent="0.2">
      <c r="BG390" s="72" t="str">
        <f t="shared" si="7"/>
        <v>NRO-51-026 PARGNY LES REIMS</v>
      </c>
      <c r="BH390" s="72" t="s">
        <v>188</v>
      </c>
      <c r="BI390" s="72" t="s">
        <v>1249</v>
      </c>
      <c r="BJ390" s="72" t="s">
        <v>274</v>
      </c>
      <c r="BL390" s="75">
        <v>43690</v>
      </c>
      <c r="BP390" s="72">
        <v>51390</v>
      </c>
      <c r="BQ390" s="72">
        <v>51422</v>
      </c>
      <c r="BR390" s="72" t="s">
        <v>1250</v>
      </c>
    </row>
    <row r="391" spans="59:70" x14ac:dyDescent="0.2">
      <c r="BG391" s="72" t="str">
        <f t="shared" si="7"/>
        <v>NRO-51-027 SAVIGNY SUR ARDRES</v>
      </c>
      <c r="BH391" s="72" t="s">
        <v>188</v>
      </c>
      <c r="BI391" s="72" t="s">
        <v>1251</v>
      </c>
      <c r="BJ391" s="72" t="s">
        <v>279</v>
      </c>
      <c r="BK391" s="75">
        <v>43628</v>
      </c>
      <c r="BL391" s="75">
        <v>43628</v>
      </c>
      <c r="BO391" s="72" t="s">
        <v>1252</v>
      </c>
      <c r="BP391" s="72">
        <v>51170</v>
      </c>
      <c r="BQ391" s="72">
        <v>51527</v>
      </c>
      <c r="BR391" s="72" t="s">
        <v>1253</v>
      </c>
    </row>
    <row r="392" spans="59:70" x14ac:dyDescent="0.2">
      <c r="BG392" s="72" t="str">
        <f t="shared" ref="BG392:BG455" si="8">CONCATENATE(BI392," ",BR392)</f>
        <v>NRO-51-028 COURLANDON</v>
      </c>
      <c r="BH392" s="72" t="s">
        <v>188</v>
      </c>
      <c r="BI392" s="72" t="s">
        <v>1254</v>
      </c>
      <c r="BJ392" s="72" t="s">
        <v>274</v>
      </c>
      <c r="BL392" s="75">
        <v>43690</v>
      </c>
      <c r="BP392" s="72">
        <v>51170</v>
      </c>
      <c r="BQ392" s="72">
        <v>51187</v>
      </c>
      <c r="BR392" s="72" t="s">
        <v>1255</v>
      </c>
    </row>
    <row r="393" spans="59:70" x14ac:dyDescent="0.2">
      <c r="BG393" s="72" t="str">
        <f t="shared" si="8"/>
        <v>NRO-51-029 CUCHERY</v>
      </c>
      <c r="BH393" s="72" t="s">
        <v>188</v>
      </c>
      <c r="BI393" s="72" t="s">
        <v>1256</v>
      </c>
      <c r="BJ393" s="72" t="s">
        <v>274</v>
      </c>
      <c r="BL393" s="75">
        <v>43690</v>
      </c>
      <c r="BP393" s="72">
        <v>51480</v>
      </c>
      <c r="BQ393" s="72">
        <v>51199</v>
      </c>
      <c r="BR393" s="72" t="s">
        <v>1257</v>
      </c>
    </row>
    <row r="394" spans="59:70" x14ac:dyDescent="0.2">
      <c r="BG394" s="72" t="str">
        <f t="shared" si="8"/>
        <v>NRO-51-030 ISLES SUR SUIPPE</v>
      </c>
      <c r="BH394" s="72" t="s">
        <v>188</v>
      </c>
      <c r="BI394" s="72" t="s">
        <v>1258</v>
      </c>
      <c r="BJ394" s="72" t="s">
        <v>279</v>
      </c>
      <c r="BK394" s="75">
        <v>43712</v>
      </c>
      <c r="BL394" s="75">
        <v>43712</v>
      </c>
      <c r="BO394" s="72" t="s">
        <v>1259</v>
      </c>
      <c r="BP394" s="72">
        <v>51110</v>
      </c>
      <c r="BQ394" s="72">
        <v>51299</v>
      </c>
      <c r="BR394" s="72" t="s">
        <v>1260</v>
      </c>
    </row>
    <row r="395" spans="59:70" x14ac:dyDescent="0.2">
      <c r="BG395" s="72" t="str">
        <f t="shared" si="8"/>
        <v>NRO-51-031 BOURGOGNE FRESNE</v>
      </c>
      <c r="BH395" s="72" t="s">
        <v>188</v>
      </c>
      <c r="BI395" s="72" t="s">
        <v>1261</v>
      </c>
      <c r="BJ395" s="72" t="s">
        <v>274</v>
      </c>
      <c r="BL395" s="75">
        <v>43690</v>
      </c>
      <c r="BP395" s="72">
        <v>51110</v>
      </c>
      <c r="BQ395" s="72">
        <v>51075</v>
      </c>
      <c r="BR395" s="72" t="s">
        <v>1262</v>
      </c>
    </row>
    <row r="396" spans="59:70" x14ac:dyDescent="0.2">
      <c r="BG396" s="72" t="str">
        <f t="shared" si="8"/>
        <v>NRO-51-032 BERRU</v>
      </c>
      <c r="BH396" s="72" t="s">
        <v>188</v>
      </c>
      <c r="BI396" s="72" t="s">
        <v>1263</v>
      </c>
      <c r="BJ396" s="72" t="s">
        <v>274</v>
      </c>
      <c r="BL396" s="75">
        <v>43690</v>
      </c>
      <c r="BP396" s="72">
        <v>51420</v>
      </c>
      <c r="BQ396" s="72">
        <v>51052</v>
      </c>
      <c r="BR396" s="72" t="s">
        <v>1264</v>
      </c>
    </row>
    <row r="397" spans="59:70" x14ac:dyDescent="0.2">
      <c r="BG397" s="72" t="str">
        <f t="shared" si="8"/>
        <v>NRO-51-033 MAREUIL LE PORT</v>
      </c>
      <c r="BH397" s="72" t="s">
        <v>188</v>
      </c>
      <c r="BI397" s="72" t="s">
        <v>1265</v>
      </c>
      <c r="BJ397" s="72" t="s">
        <v>279</v>
      </c>
      <c r="BK397" s="75">
        <v>44040</v>
      </c>
      <c r="BL397" s="75">
        <v>44040</v>
      </c>
      <c r="BO397" s="72" t="s">
        <v>593</v>
      </c>
      <c r="BP397" s="72">
        <v>51700</v>
      </c>
      <c r="BQ397" s="72">
        <v>51346</v>
      </c>
      <c r="BR397" s="72" t="s">
        <v>1266</v>
      </c>
    </row>
    <row r="398" spans="59:70" x14ac:dyDescent="0.2">
      <c r="BG398" s="72" t="str">
        <f t="shared" si="8"/>
        <v>NRO-51-034 VERNEUIL</v>
      </c>
      <c r="BH398" s="72" t="s">
        <v>188</v>
      </c>
      <c r="BI398" s="72" t="s">
        <v>1267</v>
      </c>
      <c r="BJ398" s="72" t="s">
        <v>274</v>
      </c>
      <c r="BL398" s="75">
        <v>43690</v>
      </c>
      <c r="BP398" s="72">
        <v>51700</v>
      </c>
      <c r="BQ398" s="72">
        <v>51609</v>
      </c>
      <c r="BR398" s="72" t="s">
        <v>1268</v>
      </c>
    </row>
    <row r="399" spans="59:70" x14ac:dyDescent="0.2">
      <c r="BG399" s="72" t="str">
        <f t="shared" si="8"/>
        <v>NRO-51-035 DAMERY</v>
      </c>
      <c r="BH399" s="72" t="s">
        <v>188</v>
      </c>
      <c r="BI399" s="72" t="s">
        <v>1269</v>
      </c>
      <c r="BJ399" s="72" t="s">
        <v>279</v>
      </c>
      <c r="BK399" s="75">
        <v>43368</v>
      </c>
      <c r="BL399" s="75">
        <v>43368</v>
      </c>
      <c r="BM399" s="72">
        <v>18</v>
      </c>
      <c r="BO399" s="72" t="s">
        <v>1270</v>
      </c>
      <c r="BP399" s="72">
        <v>51480</v>
      </c>
      <c r="BQ399" s="72">
        <v>51204</v>
      </c>
      <c r="BR399" s="72" t="s">
        <v>1271</v>
      </c>
    </row>
    <row r="400" spans="59:70" x14ac:dyDescent="0.2">
      <c r="BG400" s="72" t="str">
        <f t="shared" si="8"/>
        <v>NRO-51-036 ORBAIS L ABBAYE</v>
      </c>
      <c r="BH400" s="72" t="s">
        <v>188</v>
      </c>
      <c r="BI400" s="72" t="s">
        <v>1272</v>
      </c>
      <c r="BJ400" s="72" t="s">
        <v>274</v>
      </c>
      <c r="BL400" s="75">
        <v>43690</v>
      </c>
      <c r="BP400" s="72">
        <v>51270</v>
      </c>
      <c r="BQ400" s="72">
        <v>51416</v>
      </c>
      <c r="BR400" s="72" t="s">
        <v>1273</v>
      </c>
    </row>
    <row r="401" spans="59:70" x14ac:dyDescent="0.2">
      <c r="BG401" s="72" t="str">
        <f t="shared" si="8"/>
        <v>NRO-51-037 MONTHELON</v>
      </c>
      <c r="BH401" s="72" t="s">
        <v>188</v>
      </c>
      <c r="BI401" s="72" t="s">
        <v>1274</v>
      </c>
      <c r="BJ401" s="72" t="s">
        <v>279</v>
      </c>
      <c r="BK401" s="75">
        <v>43377</v>
      </c>
      <c r="BL401" s="75">
        <v>43377</v>
      </c>
      <c r="BO401" s="72" t="s">
        <v>1275</v>
      </c>
      <c r="BP401" s="72">
        <v>51530</v>
      </c>
      <c r="BQ401" s="72">
        <v>51378</v>
      </c>
      <c r="BR401" s="72" t="s">
        <v>1276</v>
      </c>
    </row>
    <row r="402" spans="59:70" x14ac:dyDescent="0.2">
      <c r="BG402" s="72" t="str">
        <f t="shared" si="8"/>
        <v>NRO-51-038 ETOGES</v>
      </c>
      <c r="BH402" s="72" t="s">
        <v>188</v>
      </c>
      <c r="BI402" s="72" t="s">
        <v>1277</v>
      </c>
      <c r="BJ402" s="72" t="s">
        <v>274</v>
      </c>
      <c r="BL402" s="75">
        <v>43690</v>
      </c>
      <c r="BP402" s="72">
        <v>51270</v>
      </c>
      <c r="BQ402" s="72">
        <v>51238</v>
      </c>
      <c r="BR402" s="72" t="s">
        <v>1278</v>
      </c>
    </row>
    <row r="403" spans="59:70" x14ac:dyDescent="0.2">
      <c r="BG403" s="72" t="str">
        <f t="shared" si="8"/>
        <v>NRO-51-039 CHAINTRIX BIERGES</v>
      </c>
      <c r="BH403" s="72" t="s">
        <v>188</v>
      </c>
      <c r="BI403" s="72" t="s">
        <v>1279</v>
      </c>
      <c r="BJ403" s="72" t="s">
        <v>274</v>
      </c>
      <c r="BL403" s="75">
        <v>43690</v>
      </c>
      <c r="BP403" s="72">
        <v>51130</v>
      </c>
      <c r="BQ403" s="72">
        <v>51107</v>
      </c>
      <c r="BR403" s="72" t="s">
        <v>1280</v>
      </c>
    </row>
    <row r="404" spans="59:70" x14ac:dyDescent="0.2">
      <c r="BG404" s="72" t="str">
        <f t="shared" si="8"/>
        <v>NRO-51-040 CONNANTRE</v>
      </c>
      <c r="BH404" s="72" t="s">
        <v>188</v>
      </c>
      <c r="BI404" s="72" t="s">
        <v>1281</v>
      </c>
      <c r="BJ404" s="72" t="s">
        <v>274</v>
      </c>
      <c r="BL404" s="75">
        <v>43690</v>
      </c>
      <c r="BP404" s="72">
        <v>51230</v>
      </c>
      <c r="BQ404" s="72">
        <v>51165</v>
      </c>
      <c r="BR404" s="72" t="s">
        <v>1282</v>
      </c>
    </row>
    <row r="405" spans="59:70" x14ac:dyDescent="0.2">
      <c r="BG405" s="72" t="str">
        <f t="shared" si="8"/>
        <v>NRO-51-041 SUIPPES</v>
      </c>
      <c r="BH405" s="72" t="s">
        <v>188</v>
      </c>
      <c r="BI405" s="72" t="s">
        <v>1283</v>
      </c>
      <c r="BJ405" s="72" t="s">
        <v>279</v>
      </c>
      <c r="BK405" s="75">
        <v>43237</v>
      </c>
      <c r="BL405" s="75">
        <v>43237</v>
      </c>
      <c r="BM405" s="72">
        <v>13</v>
      </c>
      <c r="BO405" s="72" t="s">
        <v>1284</v>
      </c>
      <c r="BP405" s="72">
        <v>51600</v>
      </c>
      <c r="BQ405" s="72">
        <v>51559</v>
      </c>
      <c r="BR405" s="72" t="s">
        <v>1285</v>
      </c>
    </row>
    <row r="406" spans="59:70" x14ac:dyDescent="0.2">
      <c r="BG406" s="72" t="str">
        <f t="shared" si="8"/>
        <v>NRO-51-042 BUSSY LE CHATEAU</v>
      </c>
      <c r="BH406" s="72" t="s">
        <v>188</v>
      </c>
      <c r="BI406" s="72" t="s">
        <v>1286</v>
      </c>
      <c r="BJ406" s="72" t="s">
        <v>279</v>
      </c>
      <c r="BK406" s="75">
        <v>43369</v>
      </c>
      <c r="BL406" s="75">
        <v>43369</v>
      </c>
      <c r="BO406" s="72" t="s">
        <v>1287</v>
      </c>
      <c r="BP406" s="72">
        <v>51600</v>
      </c>
      <c r="BQ406" s="72">
        <v>51097</v>
      </c>
      <c r="BR406" s="72" t="s">
        <v>1288</v>
      </c>
    </row>
    <row r="407" spans="59:70" x14ac:dyDescent="0.2">
      <c r="BG407" s="72" t="str">
        <f t="shared" si="8"/>
        <v>NRO-51-043 PRINGY</v>
      </c>
      <c r="BH407" s="72" t="s">
        <v>188</v>
      </c>
      <c r="BI407" s="72" t="s">
        <v>1289</v>
      </c>
      <c r="BJ407" s="72" t="s">
        <v>279</v>
      </c>
      <c r="BK407" s="75">
        <v>43600</v>
      </c>
      <c r="BL407" s="75">
        <v>43600</v>
      </c>
      <c r="BO407" s="72" t="s">
        <v>1290</v>
      </c>
      <c r="BP407" s="72">
        <v>51300</v>
      </c>
      <c r="BQ407" s="72">
        <v>51446</v>
      </c>
      <c r="BR407" s="72" t="s">
        <v>1291</v>
      </c>
    </row>
    <row r="408" spans="59:70" x14ac:dyDescent="0.2">
      <c r="BG408" s="72" t="str">
        <f t="shared" si="8"/>
        <v>NRO-51-044 VITRY LE FRANCOIS</v>
      </c>
      <c r="BH408" s="72" t="s">
        <v>188</v>
      </c>
      <c r="BI408" s="72" t="s">
        <v>1292</v>
      </c>
      <c r="BJ408" s="72" t="s">
        <v>274</v>
      </c>
      <c r="BL408" s="75">
        <v>43690</v>
      </c>
      <c r="BP408" s="72">
        <v>51300</v>
      </c>
      <c r="BQ408" s="72">
        <v>51649</v>
      </c>
      <c r="BR408" s="72" t="s">
        <v>1293</v>
      </c>
    </row>
    <row r="409" spans="59:70" x14ac:dyDescent="0.2">
      <c r="BG409" s="72" t="str">
        <f t="shared" si="8"/>
        <v>NRO-51-045 SOMPUIS</v>
      </c>
      <c r="BH409" s="72" t="s">
        <v>188</v>
      </c>
      <c r="BI409" s="72" t="s">
        <v>1294</v>
      </c>
      <c r="BJ409" s="72" t="s">
        <v>274</v>
      </c>
      <c r="BL409" s="75">
        <v>43690</v>
      </c>
      <c r="BP409" s="72">
        <v>51320</v>
      </c>
      <c r="BQ409" s="72">
        <v>51550</v>
      </c>
      <c r="BR409" s="72" t="s">
        <v>1295</v>
      </c>
    </row>
    <row r="410" spans="59:70" x14ac:dyDescent="0.2">
      <c r="BG410" s="72" t="str">
        <f t="shared" si="8"/>
        <v>NRO-51-046 GIGNY BUSSY</v>
      </c>
      <c r="BH410" s="72" t="s">
        <v>188</v>
      </c>
      <c r="BI410" s="72" t="s">
        <v>1296</v>
      </c>
      <c r="BJ410" s="72" t="s">
        <v>274</v>
      </c>
      <c r="BL410" s="75">
        <v>43690</v>
      </c>
      <c r="BP410" s="72">
        <v>51290</v>
      </c>
      <c r="BQ410" s="72">
        <v>51270</v>
      </c>
      <c r="BR410" s="72" t="s">
        <v>1297</v>
      </c>
    </row>
    <row r="411" spans="59:70" x14ac:dyDescent="0.2">
      <c r="BG411" s="72" t="str">
        <f t="shared" si="8"/>
        <v>NRO-51-047 LARZICOURT</v>
      </c>
      <c r="BH411" s="72" t="s">
        <v>188</v>
      </c>
      <c r="BI411" s="72" t="s">
        <v>1298</v>
      </c>
      <c r="BJ411" s="72" t="s">
        <v>274</v>
      </c>
      <c r="BL411" s="75">
        <v>43690</v>
      </c>
      <c r="BP411" s="72">
        <v>51290</v>
      </c>
      <c r="BQ411" s="72">
        <v>51316</v>
      </c>
      <c r="BR411" s="72" t="s">
        <v>1299</v>
      </c>
    </row>
    <row r="412" spans="59:70" x14ac:dyDescent="0.2">
      <c r="BG412" s="72" t="str">
        <f t="shared" si="8"/>
        <v>NRO-51-100 REIMS</v>
      </c>
      <c r="BH412" s="72" t="s">
        <v>188</v>
      </c>
      <c r="BI412" s="72" t="s">
        <v>1300</v>
      </c>
      <c r="BJ412" s="72" t="s">
        <v>274</v>
      </c>
      <c r="BL412" s="75">
        <v>43690</v>
      </c>
      <c r="BP412" s="72">
        <v>51100</v>
      </c>
      <c r="BQ412" s="72">
        <v>51454</v>
      </c>
      <c r="BR412" s="72" t="s">
        <v>1301</v>
      </c>
    </row>
    <row r="413" spans="59:70" x14ac:dyDescent="0.2">
      <c r="BG413" s="72" t="str">
        <f t="shared" si="8"/>
        <v>NRO-52-001 LE MONTSAUGEONNAIS</v>
      </c>
      <c r="BH413" s="72" t="s">
        <v>188</v>
      </c>
      <c r="BI413" s="72" t="s">
        <v>1302</v>
      </c>
      <c r="BJ413" s="72" t="s">
        <v>279</v>
      </c>
      <c r="BK413" s="75">
        <v>44012</v>
      </c>
      <c r="BL413" s="75">
        <v>44012</v>
      </c>
      <c r="BM413" s="72">
        <v>2</v>
      </c>
      <c r="BO413" s="72" t="s">
        <v>1303</v>
      </c>
      <c r="BP413" s="72">
        <v>52190</v>
      </c>
      <c r="BQ413" s="72">
        <v>52405</v>
      </c>
      <c r="BR413" s="72" t="s">
        <v>1304</v>
      </c>
    </row>
    <row r="414" spans="59:70" x14ac:dyDescent="0.2">
      <c r="BG414" s="72" t="str">
        <f t="shared" si="8"/>
        <v>NRO-52-002 CHALINDREY</v>
      </c>
      <c r="BH414" s="72" t="s">
        <v>188</v>
      </c>
      <c r="BI414" s="72" t="s">
        <v>1305</v>
      </c>
      <c r="BJ414" s="72" t="s">
        <v>279</v>
      </c>
      <c r="BK414" s="75">
        <v>44033</v>
      </c>
      <c r="BL414" s="75">
        <v>44033</v>
      </c>
      <c r="BM414" s="72">
        <v>6</v>
      </c>
      <c r="BO414" s="72" t="s">
        <v>1306</v>
      </c>
      <c r="BP414" s="72">
        <v>52600</v>
      </c>
      <c r="BQ414" s="72">
        <v>52093</v>
      </c>
      <c r="BR414" s="72" t="s">
        <v>1307</v>
      </c>
    </row>
    <row r="415" spans="59:70" x14ac:dyDescent="0.2">
      <c r="BG415" s="72" t="str">
        <f t="shared" si="8"/>
        <v>NRO-52-003 FAYL BILLOT</v>
      </c>
      <c r="BH415" s="72" t="s">
        <v>188</v>
      </c>
      <c r="BI415" s="72" t="s">
        <v>1308</v>
      </c>
      <c r="BJ415" s="72" t="s">
        <v>274</v>
      </c>
      <c r="BL415" s="75">
        <v>43690</v>
      </c>
      <c r="BP415" s="72">
        <v>52500</v>
      </c>
      <c r="BQ415" s="72">
        <v>52197</v>
      </c>
      <c r="BR415" s="72" t="s">
        <v>1309</v>
      </c>
    </row>
    <row r="416" spans="59:70" x14ac:dyDescent="0.2">
      <c r="BG416" s="72" t="str">
        <f t="shared" si="8"/>
        <v>NRO-52-004 BOURBONNE LES BAINS</v>
      </c>
      <c r="BH416" s="72" t="s">
        <v>188</v>
      </c>
      <c r="BI416" s="72" t="s">
        <v>1310</v>
      </c>
      <c r="BJ416" s="72" t="s">
        <v>279</v>
      </c>
      <c r="BK416" s="75">
        <v>43599</v>
      </c>
      <c r="BL416" s="75">
        <v>43599</v>
      </c>
      <c r="BM416" s="72">
        <v>9</v>
      </c>
      <c r="BO416" s="72" t="s">
        <v>1311</v>
      </c>
      <c r="BP416" s="72">
        <v>52400</v>
      </c>
      <c r="BQ416" s="72">
        <v>52060</v>
      </c>
      <c r="BR416" s="72" t="s">
        <v>1312</v>
      </c>
    </row>
    <row r="417" spans="59:70" x14ac:dyDescent="0.2">
      <c r="BG417" s="72" t="str">
        <f t="shared" si="8"/>
        <v>NRO-52-005 AUBERIVE</v>
      </c>
      <c r="BH417" s="72" t="s">
        <v>188</v>
      </c>
      <c r="BI417" s="72" t="s">
        <v>1313</v>
      </c>
      <c r="BJ417" s="72" t="s">
        <v>274</v>
      </c>
      <c r="BL417" s="75">
        <v>43690</v>
      </c>
      <c r="BP417" s="72">
        <v>52160</v>
      </c>
      <c r="BQ417" s="72">
        <v>52023</v>
      </c>
      <c r="BR417" s="72" t="s">
        <v>1314</v>
      </c>
    </row>
    <row r="418" spans="59:70" x14ac:dyDescent="0.2">
      <c r="BG418" s="72" t="str">
        <f t="shared" si="8"/>
        <v>NRO-52-006 HUMES JORQUENAY</v>
      </c>
      <c r="BH418" s="72" t="s">
        <v>188</v>
      </c>
      <c r="BI418" s="72" t="s">
        <v>1315</v>
      </c>
      <c r="BJ418" s="72" t="s">
        <v>279</v>
      </c>
      <c r="BK418" s="75">
        <v>43369</v>
      </c>
      <c r="BL418" s="75">
        <v>43369</v>
      </c>
      <c r="BM418" s="72">
        <v>6</v>
      </c>
      <c r="BO418" s="72" t="s">
        <v>1316</v>
      </c>
      <c r="BP418" s="72">
        <v>52200</v>
      </c>
      <c r="BQ418" s="72">
        <v>52246</v>
      </c>
      <c r="BR418" s="72" t="s">
        <v>1317</v>
      </c>
    </row>
    <row r="419" spans="59:70" x14ac:dyDescent="0.2">
      <c r="BG419" s="72" t="str">
        <f t="shared" si="8"/>
        <v>NRO-52-007 VAL DE MEUSE</v>
      </c>
      <c r="BH419" s="72" t="s">
        <v>188</v>
      </c>
      <c r="BI419" s="72" t="s">
        <v>1318</v>
      </c>
      <c r="BJ419" s="72" t="s">
        <v>279</v>
      </c>
      <c r="BK419" s="75">
        <v>43391</v>
      </c>
      <c r="BL419" s="75">
        <v>43391</v>
      </c>
      <c r="BO419" s="72" t="s">
        <v>1319</v>
      </c>
      <c r="BP419" s="72">
        <v>52140</v>
      </c>
      <c r="BQ419" s="72">
        <v>52332</v>
      </c>
      <c r="BR419" s="72" t="s">
        <v>1320</v>
      </c>
    </row>
    <row r="420" spans="59:70" x14ac:dyDescent="0.2">
      <c r="BG420" s="72" t="str">
        <f t="shared" si="8"/>
        <v>NRO-52-008 CLEFMONT</v>
      </c>
      <c r="BH420" s="72" t="s">
        <v>188</v>
      </c>
      <c r="BI420" s="72" t="s">
        <v>1321</v>
      </c>
      <c r="BJ420" s="72" t="s">
        <v>274</v>
      </c>
      <c r="BL420" s="75">
        <v>43690</v>
      </c>
      <c r="BP420" s="72">
        <v>52240</v>
      </c>
      <c r="BQ420" s="72">
        <v>52132</v>
      </c>
      <c r="BR420" s="72" t="s">
        <v>1322</v>
      </c>
    </row>
    <row r="421" spans="59:70" x14ac:dyDescent="0.2">
      <c r="BG421" s="72" t="str">
        <f t="shared" si="8"/>
        <v>NRO-52-009 BOURMONT ENTRE MEUSE ET MOUZON</v>
      </c>
      <c r="BH421" s="72" t="s">
        <v>188</v>
      </c>
      <c r="BI421" s="72" t="s">
        <v>1323</v>
      </c>
      <c r="BJ421" s="72" t="s">
        <v>274</v>
      </c>
      <c r="BL421" s="75">
        <v>43690</v>
      </c>
      <c r="BP421" s="72">
        <v>52150</v>
      </c>
      <c r="BQ421" s="72">
        <v>52064</v>
      </c>
      <c r="BR421" s="72" t="s">
        <v>1324</v>
      </c>
    </row>
    <row r="422" spans="59:70" x14ac:dyDescent="0.2">
      <c r="BG422" s="72" t="str">
        <f t="shared" si="8"/>
        <v>NRO-52-010 GIEY SUR AUJON</v>
      </c>
      <c r="BH422" s="72" t="s">
        <v>188</v>
      </c>
      <c r="BI422" s="72" t="s">
        <v>1325</v>
      </c>
      <c r="BJ422" s="72" t="s">
        <v>274</v>
      </c>
      <c r="BL422" s="75">
        <v>43690</v>
      </c>
      <c r="BP422" s="72">
        <v>52210</v>
      </c>
      <c r="BQ422" s="72">
        <v>52220</v>
      </c>
      <c r="BR422" s="72" t="s">
        <v>1326</v>
      </c>
    </row>
    <row r="423" spans="59:70" x14ac:dyDescent="0.2">
      <c r="BG423" s="72" t="str">
        <f t="shared" si="8"/>
        <v>NRO-52-011 CHATEAUVILLAIN</v>
      </c>
      <c r="BH423" s="72" t="s">
        <v>188</v>
      </c>
      <c r="BI423" s="72" t="s">
        <v>1327</v>
      </c>
      <c r="BJ423" s="72" t="s">
        <v>274</v>
      </c>
      <c r="BL423" s="75">
        <v>43690</v>
      </c>
      <c r="BP423" s="72">
        <v>52120</v>
      </c>
      <c r="BQ423" s="72">
        <v>52114</v>
      </c>
      <c r="BR423" s="72" t="s">
        <v>1328</v>
      </c>
    </row>
    <row r="424" spans="59:70" x14ac:dyDescent="0.2">
      <c r="BG424" s="72" t="str">
        <f t="shared" si="8"/>
        <v>NRO-52-012 POULANGY</v>
      </c>
      <c r="BH424" s="72" t="s">
        <v>188</v>
      </c>
      <c r="BI424" s="72" t="s">
        <v>1329</v>
      </c>
      <c r="BJ424" s="72" t="s">
        <v>274</v>
      </c>
      <c r="BL424" s="75">
        <v>43690</v>
      </c>
      <c r="BP424" s="72">
        <v>52800</v>
      </c>
      <c r="BQ424" s="72">
        <v>52401</v>
      </c>
      <c r="BR424" s="72" t="s">
        <v>1330</v>
      </c>
    </row>
    <row r="425" spans="59:70" x14ac:dyDescent="0.2">
      <c r="BG425" s="72" t="str">
        <f t="shared" si="8"/>
        <v>NRO-52-013 LA PORTE DU DER</v>
      </c>
      <c r="BH425" s="72" t="s">
        <v>188</v>
      </c>
      <c r="BI425" s="72" t="s">
        <v>1331</v>
      </c>
      <c r="BJ425" s="72" t="s">
        <v>274</v>
      </c>
      <c r="BL425" s="75">
        <v>43690</v>
      </c>
      <c r="BP425" s="72">
        <v>52220</v>
      </c>
      <c r="BQ425" s="72">
        <v>52331</v>
      </c>
      <c r="BR425" s="72" t="s">
        <v>1332</v>
      </c>
    </row>
    <row r="426" spans="59:70" x14ac:dyDescent="0.2">
      <c r="BG426" s="72" t="str">
        <f t="shared" si="8"/>
        <v>NRO-52-014 ST BLIN</v>
      </c>
      <c r="BH426" s="72" t="s">
        <v>188</v>
      </c>
      <c r="BI426" s="72" t="s">
        <v>1333</v>
      </c>
      <c r="BJ426" s="72" t="s">
        <v>274</v>
      </c>
      <c r="BL426" s="75">
        <v>43690</v>
      </c>
      <c r="BP426" s="72">
        <v>52700</v>
      </c>
      <c r="BQ426" s="72">
        <v>52444</v>
      </c>
      <c r="BR426" s="72" t="s">
        <v>1334</v>
      </c>
    </row>
    <row r="427" spans="59:70" x14ac:dyDescent="0.2">
      <c r="BG427" s="72" t="str">
        <f t="shared" si="8"/>
        <v>NRO-52-015 FRONCLES</v>
      </c>
      <c r="BH427" s="72" t="s">
        <v>188</v>
      </c>
      <c r="BI427" s="72" t="s">
        <v>1335</v>
      </c>
      <c r="BJ427" s="72" t="s">
        <v>279</v>
      </c>
      <c r="BK427" s="75">
        <v>43440</v>
      </c>
      <c r="BL427" s="75">
        <v>43440</v>
      </c>
      <c r="BM427" s="72">
        <v>15</v>
      </c>
      <c r="BO427" s="72" t="s">
        <v>1336</v>
      </c>
      <c r="BP427" s="72">
        <v>52320</v>
      </c>
      <c r="BQ427" s="72">
        <v>52211</v>
      </c>
      <c r="BR427" s="72" t="s">
        <v>1337</v>
      </c>
    </row>
    <row r="428" spans="59:70" x14ac:dyDescent="0.2">
      <c r="BG428" s="72" t="str">
        <f t="shared" si="8"/>
        <v>NRO-52-016 DOULEVANT LE CHATEAU</v>
      </c>
      <c r="BH428" s="72" t="s">
        <v>188</v>
      </c>
      <c r="BI428" s="72" t="s">
        <v>1338</v>
      </c>
      <c r="BJ428" s="72" t="s">
        <v>274</v>
      </c>
      <c r="BL428" s="75">
        <v>43690</v>
      </c>
      <c r="BP428" s="72">
        <v>52110</v>
      </c>
      <c r="BQ428" s="72">
        <v>52178</v>
      </c>
      <c r="BR428" s="72" t="s">
        <v>1339</v>
      </c>
    </row>
    <row r="429" spans="59:70" x14ac:dyDescent="0.2">
      <c r="BG429" s="72" t="str">
        <f t="shared" si="8"/>
        <v>NRO-52-017 WASSY</v>
      </c>
      <c r="BH429" s="72" t="s">
        <v>188</v>
      </c>
      <c r="BI429" s="72" t="s">
        <v>1340</v>
      </c>
      <c r="BJ429" s="72" t="s">
        <v>274</v>
      </c>
      <c r="BL429" s="75">
        <v>43690</v>
      </c>
      <c r="BP429" s="72">
        <v>52130</v>
      </c>
      <c r="BQ429" s="72">
        <v>52550</v>
      </c>
      <c r="BR429" s="72" t="s">
        <v>1341</v>
      </c>
    </row>
    <row r="430" spans="59:70" x14ac:dyDescent="0.2">
      <c r="BG430" s="72" t="str">
        <f t="shared" si="8"/>
        <v>NRO-52-018 JOINVILLE</v>
      </c>
      <c r="BH430" s="72" t="s">
        <v>188</v>
      </c>
      <c r="BI430" s="72" t="s">
        <v>1342</v>
      </c>
      <c r="BJ430" s="72" t="s">
        <v>279</v>
      </c>
      <c r="BK430" s="75">
        <v>43663</v>
      </c>
      <c r="BL430" s="75">
        <v>43663</v>
      </c>
      <c r="BO430" s="72" t="s">
        <v>1343</v>
      </c>
      <c r="BP430" s="72">
        <v>52300</v>
      </c>
      <c r="BQ430" s="72">
        <v>52250</v>
      </c>
      <c r="BR430" s="72" t="s">
        <v>1344</v>
      </c>
    </row>
    <row r="431" spans="59:70" x14ac:dyDescent="0.2">
      <c r="BG431" s="72" t="str">
        <f t="shared" si="8"/>
        <v>NRO-52-019 MARCILLY EN BASSIGNY</v>
      </c>
      <c r="BH431" s="72" t="s">
        <v>188</v>
      </c>
      <c r="BI431" s="72" t="s">
        <v>1345</v>
      </c>
      <c r="BJ431" s="72" t="s">
        <v>292</v>
      </c>
      <c r="BL431" s="75">
        <v>36526</v>
      </c>
      <c r="BO431" s="72" t="s">
        <v>1346</v>
      </c>
      <c r="BP431" s="72">
        <v>52360</v>
      </c>
      <c r="BQ431" s="72">
        <v>52311</v>
      </c>
      <c r="BR431" s="72" t="s">
        <v>1347</v>
      </c>
    </row>
    <row r="432" spans="59:70" x14ac:dyDescent="0.2">
      <c r="BG432" s="72" t="str">
        <f t="shared" si="8"/>
        <v>NRO-52-020 GERMAY</v>
      </c>
      <c r="BH432" s="72" t="s">
        <v>188</v>
      </c>
      <c r="BI432" s="72" t="s">
        <v>1348</v>
      </c>
      <c r="BJ432" s="72" t="s">
        <v>274</v>
      </c>
      <c r="BL432" s="75">
        <v>43690</v>
      </c>
      <c r="BP432" s="72">
        <v>52230</v>
      </c>
      <c r="BQ432" s="72">
        <v>52218</v>
      </c>
      <c r="BR432" s="72" t="s">
        <v>1349</v>
      </c>
    </row>
    <row r="433" spans="59:70" x14ac:dyDescent="0.2">
      <c r="BG433" s="72" t="str">
        <f t="shared" si="8"/>
        <v>NRO-52-021 CIRFONTAINES EN AZOIS</v>
      </c>
      <c r="BH433" s="72" t="s">
        <v>188</v>
      </c>
      <c r="BI433" s="72" t="s">
        <v>1350</v>
      </c>
      <c r="BJ433" s="72" t="s">
        <v>274</v>
      </c>
      <c r="BL433" s="75">
        <v>43690</v>
      </c>
      <c r="BP433" s="72">
        <v>52370</v>
      </c>
      <c r="BQ433" s="72">
        <v>52130</v>
      </c>
      <c r="BR433" s="72" t="s">
        <v>1351</v>
      </c>
    </row>
    <row r="434" spans="59:70" x14ac:dyDescent="0.2">
      <c r="BG434" s="72" t="str">
        <f t="shared" si="8"/>
        <v>NRO-52-022 BOURDONS SUR ROGNON</v>
      </c>
      <c r="BH434" s="72" t="s">
        <v>188</v>
      </c>
      <c r="BI434" s="72" t="s">
        <v>1352</v>
      </c>
      <c r="BJ434" s="72" t="s">
        <v>274</v>
      </c>
      <c r="BL434" s="75">
        <v>43690</v>
      </c>
      <c r="BP434" s="72">
        <v>52700</v>
      </c>
      <c r="BQ434" s="72">
        <v>52061</v>
      </c>
      <c r="BR434" s="72" t="s">
        <v>1353</v>
      </c>
    </row>
    <row r="435" spans="59:70" x14ac:dyDescent="0.2">
      <c r="BG435" s="72" t="str">
        <f t="shared" si="8"/>
        <v>NRO-52-023 BAYARD SUR MARNE</v>
      </c>
      <c r="BH435" s="72" t="s">
        <v>188</v>
      </c>
      <c r="BI435" s="72" t="s">
        <v>1354</v>
      </c>
      <c r="BJ435" s="72" t="s">
        <v>274</v>
      </c>
      <c r="BL435" s="75">
        <v>43690</v>
      </c>
      <c r="BP435" s="72">
        <v>52170</v>
      </c>
      <c r="BQ435" s="72">
        <v>52265</v>
      </c>
      <c r="BR435" s="72" t="s">
        <v>1355</v>
      </c>
    </row>
    <row r="436" spans="59:70" x14ac:dyDescent="0.2">
      <c r="BG436" s="72" t="str">
        <f t="shared" si="8"/>
        <v>NRO-52-024 OUDINCOURT</v>
      </c>
      <c r="BH436" s="72" t="s">
        <v>188</v>
      </c>
      <c r="BI436" s="72" t="s">
        <v>1356</v>
      </c>
      <c r="BJ436" s="72" t="s">
        <v>274</v>
      </c>
      <c r="BL436" s="75">
        <v>43690</v>
      </c>
      <c r="BP436" s="72">
        <v>52310</v>
      </c>
      <c r="BQ436" s="72">
        <v>52371</v>
      </c>
      <c r="BR436" s="72" t="s">
        <v>1357</v>
      </c>
    </row>
    <row r="437" spans="59:70" x14ac:dyDescent="0.2">
      <c r="BG437" s="72" t="str">
        <f t="shared" si="8"/>
        <v>NRO-52-025 LONGEAU PERCEY</v>
      </c>
      <c r="BH437" s="72" t="s">
        <v>188</v>
      </c>
      <c r="BI437" s="72" t="s">
        <v>1358</v>
      </c>
      <c r="BJ437" s="72" t="s">
        <v>274</v>
      </c>
      <c r="BL437" s="75">
        <v>43690</v>
      </c>
      <c r="BP437" s="72">
        <v>52250</v>
      </c>
      <c r="BQ437" s="72">
        <v>52292</v>
      </c>
      <c r="BR437" s="72" t="s">
        <v>1359</v>
      </c>
    </row>
    <row r="438" spans="59:70" x14ac:dyDescent="0.2">
      <c r="BG438" s="72" t="str">
        <f t="shared" si="8"/>
        <v>NRO-52-100 CHAUMONT</v>
      </c>
      <c r="BH438" s="72" t="s">
        <v>188</v>
      </c>
      <c r="BI438" s="72" t="s">
        <v>1360</v>
      </c>
      <c r="BJ438" s="72" t="s">
        <v>274</v>
      </c>
      <c r="BL438" s="75">
        <v>43690</v>
      </c>
      <c r="BP438" s="72">
        <v>52000</v>
      </c>
      <c r="BQ438" s="72">
        <v>52121</v>
      </c>
      <c r="BR438" s="72" t="s">
        <v>1361</v>
      </c>
    </row>
    <row r="439" spans="59:70" x14ac:dyDescent="0.2">
      <c r="BG439" s="72" t="str">
        <f t="shared" si="8"/>
        <v>NRO-54-001 LONGUYON</v>
      </c>
      <c r="BH439" s="72" t="s">
        <v>188</v>
      </c>
      <c r="BI439" s="72" t="s">
        <v>1362</v>
      </c>
      <c r="BJ439" s="72" t="s">
        <v>279</v>
      </c>
      <c r="BK439" s="75">
        <v>43631</v>
      </c>
      <c r="BL439" s="75">
        <v>43631</v>
      </c>
      <c r="BO439" s="72" t="s">
        <v>1363</v>
      </c>
      <c r="BP439" s="72">
        <v>54260</v>
      </c>
      <c r="BQ439" s="72">
        <v>54322</v>
      </c>
      <c r="BR439" s="72" t="s">
        <v>1364</v>
      </c>
    </row>
    <row r="440" spans="59:70" x14ac:dyDescent="0.2">
      <c r="BG440" s="72" t="str">
        <f t="shared" si="8"/>
        <v>NRO-54-002 LONGWY</v>
      </c>
      <c r="BH440" s="72" t="s">
        <v>188</v>
      </c>
      <c r="BI440" s="72" t="s">
        <v>1365</v>
      </c>
      <c r="BJ440" s="72" t="s">
        <v>274</v>
      </c>
      <c r="BL440" s="75">
        <v>43690</v>
      </c>
      <c r="BP440" s="72">
        <v>54400</v>
      </c>
      <c r="BQ440" s="72">
        <v>54323</v>
      </c>
      <c r="BR440" s="72" t="s">
        <v>1366</v>
      </c>
    </row>
    <row r="441" spans="59:70" x14ac:dyDescent="0.2">
      <c r="BG441" s="72" t="str">
        <f t="shared" si="8"/>
        <v>NRO-54-003 CONS LA GRANDVILLE</v>
      </c>
      <c r="BH441" s="72" t="s">
        <v>188</v>
      </c>
      <c r="BI441" s="72" t="s">
        <v>1367</v>
      </c>
      <c r="BJ441" s="72" t="s">
        <v>274</v>
      </c>
      <c r="BL441" s="75">
        <v>43690</v>
      </c>
      <c r="BP441" s="72">
        <v>54870</v>
      </c>
      <c r="BQ441" s="72">
        <v>54137</v>
      </c>
      <c r="BR441" s="72" t="s">
        <v>1368</v>
      </c>
    </row>
    <row r="442" spans="59:70" x14ac:dyDescent="0.2">
      <c r="BG442" s="72" t="str">
        <f t="shared" si="8"/>
        <v>NRO-54-004 VILLERS LA MONTAGNE</v>
      </c>
      <c r="BH442" s="72" t="s">
        <v>188</v>
      </c>
      <c r="BI442" s="72" t="s">
        <v>1369</v>
      </c>
      <c r="BJ442" s="72" t="s">
        <v>274</v>
      </c>
      <c r="BL442" s="75">
        <v>43690</v>
      </c>
      <c r="BP442" s="72">
        <v>54920</v>
      </c>
      <c r="BQ442" s="72">
        <v>54575</v>
      </c>
      <c r="BR442" s="72" t="s">
        <v>1370</v>
      </c>
    </row>
    <row r="443" spans="59:70" x14ac:dyDescent="0.2">
      <c r="BG443" s="72" t="str">
        <f t="shared" si="8"/>
        <v>NRO-54-005 MERCY LE BAS</v>
      </c>
      <c r="BH443" s="72" t="s">
        <v>188</v>
      </c>
      <c r="BI443" s="72" t="s">
        <v>1371</v>
      </c>
      <c r="BJ443" s="72" t="s">
        <v>274</v>
      </c>
      <c r="BL443" s="75">
        <v>43690</v>
      </c>
      <c r="BP443" s="72">
        <v>54960</v>
      </c>
      <c r="BQ443" s="72">
        <v>54362</v>
      </c>
      <c r="BR443" s="72" t="s">
        <v>1372</v>
      </c>
    </row>
    <row r="444" spans="59:70" x14ac:dyDescent="0.2">
      <c r="BG444" s="72" t="str">
        <f t="shared" si="8"/>
        <v>NRO-54-006 PIENNES</v>
      </c>
      <c r="BH444" s="72" t="s">
        <v>188</v>
      </c>
      <c r="BI444" s="72" t="s">
        <v>1373</v>
      </c>
      <c r="BJ444" s="72" t="s">
        <v>274</v>
      </c>
      <c r="BL444" s="75">
        <v>43690</v>
      </c>
      <c r="BP444" s="72">
        <v>54490</v>
      </c>
      <c r="BQ444" s="72">
        <v>54425</v>
      </c>
      <c r="BR444" s="72" t="s">
        <v>1374</v>
      </c>
    </row>
    <row r="445" spans="59:70" x14ac:dyDescent="0.2">
      <c r="BG445" s="72" t="str">
        <f t="shared" si="8"/>
        <v>NRO-54-007 SERROUVILLE</v>
      </c>
      <c r="BH445" s="72" t="s">
        <v>188</v>
      </c>
      <c r="BI445" s="72" t="s">
        <v>1375</v>
      </c>
      <c r="BJ445" s="72" t="s">
        <v>279</v>
      </c>
      <c r="BK445" s="75">
        <v>43902</v>
      </c>
      <c r="BL445" s="75">
        <v>43902</v>
      </c>
      <c r="BM445" s="72">
        <v>3</v>
      </c>
      <c r="BO445" s="72" t="s">
        <v>1376</v>
      </c>
      <c r="BP445" s="72">
        <v>54560</v>
      </c>
      <c r="BQ445" s="72">
        <v>54504</v>
      </c>
      <c r="BR445" s="72" t="s">
        <v>1377</v>
      </c>
    </row>
    <row r="446" spans="59:70" x14ac:dyDescent="0.2">
      <c r="BG446" s="72" t="str">
        <f t="shared" si="8"/>
        <v>NRO-54-008 TRIEUX</v>
      </c>
      <c r="BH446" s="72" t="s">
        <v>188</v>
      </c>
      <c r="BI446" s="72" t="s">
        <v>1378</v>
      </c>
      <c r="BJ446" s="72" t="s">
        <v>274</v>
      </c>
      <c r="BL446" s="75">
        <v>43690</v>
      </c>
      <c r="BP446" s="72">
        <v>54750</v>
      </c>
      <c r="BQ446" s="72">
        <v>54533</v>
      </c>
      <c r="BR446" s="72" t="s">
        <v>1379</v>
      </c>
    </row>
    <row r="447" spans="59:70" x14ac:dyDescent="0.2">
      <c r="BG447" s="72" t="str">
        <f t="shared" si="8"/>
        <v>NRO-54-009 BATILLY</v>
      </c>
      <c r="BH447" s="72" t="s">
        <v>188</v>
      </c>
      <c r="BI447" s="72" t="s">
        <v>1380</v>
      </c>
      <c r="BJ447" s="72" t="s">
        <v>279</v>
      </c>
      <c r="BK447" s="75">
        <v>43902</v>
      </c>
      <c r="BL447" s="75">
        <v>43902</v>
      </c>
      <c r="BO447" s="72" t="s">
        <v>1381</v>
      </c>
      <c r="BP447" s="72">
        <v>54980</v>
      </c>
      <c r="BQ447" s="72">
        <v>54051</v>
      </c>
      <c r="BR447" s="72" t="s">
        <v>1382</v>
      </c>
    </row>
    <row r="448" spans="59:70" x14ac:dyDescent="0.2">
      <c r="BG448" s="72" t="str">
        <f t="shared" si="8"/>
        <v>NRO-54-010 JARNY</v>
      </c>
      <c r="BH448" s="72" t="s">
        <v>188</v>
      </c>
      <c r="BI448" s="72" t="s">
        <v>1383</v>
      </c>
      <c r="BJ448" s="72" t="s">
        <v>274</v>
      </c>
      <c r="BL448" s="75">
        <v>43690</v>
      </c>
      <c r="BP448" s="72">
        <v>54800</v>
      </c>
      <c r="BQ448" s="72">
        <v>54273</v>
      </c>
      <c r="BR448" s="72" t="s">
        <v>1384</v>
      </c>
    </row>
    <row r="449" spans="59:70" x14ac:dyDescent="0.2">
      <c r="BG449" s="72" t="str">
        <f t="shared" si="8"/>
        <v>NRO-54-011 VAL DE BRIEY</v>
      </c>
      <c r="BH449" s="72" t="s">
        <v>188</v>
      </c>
      <c r="BI449" s="72" t="s">
        <v>1385</v>
      </c>
      <c r="BJ449" s="72" t="s">
        <v>274</v>
      </c>
      <c r="BL449" s="75">
        <v>43690</v>
      </c>
      <c r="BP449" s="72">
        <v>54150</v>
      </c>
      <c r="BQ449" s="72">
        <v>54099</v>
      </c>
      <c r="BR449" s="72" t="s">
        <v>1386</v>
      </c>
    </row>
    <row r="450" spans="59:70" x14ac:dyDescent="0.2">
      <c r="BG450" s="72" t="str">
        <f t="shared" si="8"/>
        <v>NRO-54-012 CHAMBLEY BUSSIERES</v>
      </c>
      <c r="BH450" s="72" t="s">
        <v>188</v>
      </c>
      <c r="BI450" s="72" t="s">
        <v>1387</v>
      </c>
      <c r="BJ450" s="72" t="s">
        <v>279</v>
      </c>
      <c r="BK450" s="75">
        <v>43570</v>
      </c>
      <c r="BL450" s="75">
        <v>43570</v>
      </c>
      <c r="BO450" s="72" t="s">
        <v>1388</v>
      </c>
      <c r="BP450" s="72">
        <v>54890</v>
      </c>
      <c r="BQ450" s="72">
        <v>54112</v>
      </c>
      <c r="BR450" s="72" t="s">
        <v>1389</v>
      </c>
    </row>
    <row r="451" spans="59:70" x14ac:dyDescent="0.2">
      <c r="BG451" s="72" t="str">
        <f t="shared" si="8"/>
        <v>NRO-54-013 THIAUCOURT REGNIEVILLE</v>
      </c>
      <c r="BH451" s="72" t="s">
        <v>188</v>
      </c>
      <c r="BI451" s="72" t="s">
        <v>1390</v>
      </c>
      <c r="BJ451" s="72" t="s">
        <v>279</v>
      </c>
      <c r="BK451" s="75">
        <v>43251</v>
      </c>
      <c r="BL451" s="75">
        <v>43251</v>
      </c>
      <c r="BO451" s="72" t="s">
        <v>791</v>
      </c>
      <c r="BP451" s="72">
        <v>54470</v>
      </c>
      <c r="BQ451" s="72">
        <v>54518</v>
      </c>
      <c r="BR451" s="72" t="s">
        <v>1391</v>
      </c>
    </row>
    <row r="452" spans="59:70" x14ac:dyDescent="0.2">
      <c r="BG452" s="72" t="str">
        <f t="shared" si="8"/>
        <v>NRO-54-014 PONT A MOUSSON</v>
      </c>
      <c r="BH452" s="72" t="s">
        <v>188</v>
      </c>
      <c r="BI452" s="72" t="s">
        <v>1392</v>
      </c>
      <c r="BJ452" s="72" t="s">
        <v>279</v>
      </c>
      <c r="BK452" s="75">
        <v>43299</v>
      </c>
      <c r="BL452" s="75">
        <v>43299</v>
      </c>
      <c r="BM452" s="72">
        <v>7</v>
      </c>
      <c r="BO452" s="72" t="s">
        <v>1393</v>
      </c>
      <c r="BP452" s="72">
        <v>54700</v>
      </c>
      <c r="BQ452" s="72">
        <v>54431</v>
      </c>
      <c r="BR452" s="72" t="s">
        <v>1394</v>
      </c>
    </row>
    <row r="453" spans="59:70" x14ac:dyDescent="0.2">
      <c r="BG453" s="72" t="str">
        <f t="shared" si="8"/>
        <v>NRO-54-015 NOMENY</v>
      </c>
      <c r="BH453" s="72" t="s">
        <v>188</v>
      </c>
      <c r="BI453" s="72" t="s">
        <v>1395</v>
      </c>
      <c r="BJ453" s="72" t="s">
        <v>274</v>
      </c>
      <c r="BL453" s="75">
        <v>43690</v>
      </c>
      <c r="BP453" s="72">
        <v>54610</v>
      </c>
      <c r="BQ453" s="72">
        <v>54400</v>
      </c>
      <c r="BR453" s="72" t="s">
        <v>1396</v>
      </c>
    </row>
    <row r="454" spans="59:70" x14ac:dyDescent="0.2">
      <c r="BG454" s="72" t="str">
        <f t="shared" si="8"/>
        <v>NRO-54-016 LIMEY REMENAUVILLE</v>
      </c>
      <c r="BH454" s="72" t="s">
        <v>188</v>
      </c>
      <c r="BI454" s="72" t="s">
        <v>1397</v>
      </c>
      <c r="BJ454" s="72" t="s">
        <v>274</v>
      </c>
      <c r="BL454" s="75">
        <v>43690</v>
      </c>
      <c r="BP454" s="72">
        <v>54470</v>
      </c>
      <c r="BQ454" s="72">
        <v>54316</v>
      </c>
      <c r="BR454" s="72" t="s">
        <v>1398</v>
      </c>
    </row>
    <row r="455" spans="59:70" x14ac:dyDescent="0.2">
      <c r="BG455" s="72" t="str">
        <f t="shared" si="8"/>
        <v>NRO-54-017 LAGNEY</v>
      </c>
      <c r="BH455" s="72" t="s">
        <v>188</v>
      </c>
      <c r="BI455" s="72" t="s">
        <v>1399</v>
      </c>
      <c r="BJ455" s="72" t="s">
        <v>279</v>
      </c>
      <c r="BK455" s="75">
        <v>43271</v>
      </c>
      <c r="BL455" s="75">
        <v>43271</v>
      </c>
      <c r="BO455" s="72" t="s">
        <v>1400</v>
      </c>
      <c r="BP455" s="72">
        <v>54200</v>
      </c>
      <c r="BQ455" s="72">
        <v>54288</v>
      </c>
      <c r="BR455" s="72" t="s">
        <v>1401</v>
      </c>
    </row>
    <row r="456" spans="59:70" x14ac:dyDescent="0.2">
      <c r="BG456" s="72" t="str">
        <f t="shared" ref="BG456:BG519" si="9">CONCATENATE(BI456," ",BR456)</f>
        <v>NRO-54-018 POMPEY</v>
      </c>
      <c r="BH456" s="72" t="s">
        <v>188</v>
      </c>
      <c r="BI456" s="72" t="s">
        <v>1402</v>
      </c>
      <c r="BJ456" s="72" t="s">
        <v>279</v>
      </c>
      <c r="BK456" s="75">
        <v>43279</v>
      </c>
      <c r="BL456" s="75">
        <v>43279</v>
      </c>
      <c r="BM456" s="72">
        <v>99</v>
      </c>
      <c r="BO456" s="72" t="s">
        <v>1403</v>
      </c>
      <c r="BP456" s="72">
        <v>54340</v>
      </c>
      <c r="BQ456" s="72">
        <v>54430</v>
      </c>
      <c r="BR456" s="72" t="s">
        <v>1404</v>
      </c>
    </row>
    <row r="457" spans="59:70" x14ac:dyDescent="0.2">
      <c r="BG457" s="72" t="str">
        <f t="shared" si="9"/>
        <v>NRO-54-019 GONDREVILLE</v>
      </c>
      <c r="BH457" s="72" t="s">
        <v>188</v>
      </c>
      <c r="BI457" s="72" t="s">
        <v>1405</v>
      </c>
      <c r="BJ457" s="72" t="s">
        <v>274</v>
      </c>
      <c r="BL457" s="75">
        <v>43690</v>
      </c>
      <c r="BP457" s="72">
        <v>54840</v>
      </c>
      <c r="BQ457" s="72">
        <v>54232</v>
      </c>
      <c r="BR457" s="72" t="s">
        <v>1406</v>
      </c>
    </row>
    <row r="458" spans="59:70" x14ac:dyDescent="0.2">
      <c r="BG458" s="72" t="str">
        <f t="shared" si="9"/>
        <v>NRO-54-020 COLOMBEY LES BELLES</v>
      </c>
      <c r="BH458" s="72" t="s">
        <v>188</v>
      </c>
      <c r="BI458" s="72" t="s">
        <v>1407</v>
      </c>
      <c r="BJ458" s="72" t="s">
        <v>274</v>
      </c>
      <c r="BL458" s="75">
        <v>43690</v>
      </c>
      <c r="BP458" s="72">
        <v>54170</v>
      </c>
      <c r="BQ458" s="72">
        <v>54135</v>
      </c>
      <c r="BR458" s="72" t="s">
        <v>1408</v>
      </c>
    </row>
    <row r="459" spans="59:70" x14ac:dyDescent="0.2">
      <c r="BG459" s="72" t="str">
        <f t="shared" si="9"/>
        <v>NRO-54-021 VANDELEVILLE</v>
      </c>
      <c r="BH459" s="72" t="s">
        <v>188</v>
      </c>
      <c r="BI459" s="72" t="s">
        <v>1409</v>
      </c>
      <c r="BJ459" s="72" t="s">
        <v>279</v>
      </c>
      <c r="BK459" s="75">
        <v>43635</v>
      </c>
      <c r="BL459" s="75">
        <v>43635</v>
      </c>
      <c r="BO459" s="72" t="s">
        <v>1410</v>
      </c>
      <c r="BP459" s="72">
        <v>54115</v>
      </c>
      <c r="BQ459" s="72">
        <v>54545</v>
      </c>
      <c r="BR459" s="72" t="s">
        <v>1411</v>
      </c>
    </row>
    <row r="460" spans="59:70" x14ac:dyDescent="0.2">
      <c r="BG460" s="72" t="str">
        <f t="shared" si="9"/>
        <v>NRO-54-022 NEUVES MAISONS</v>
      </c>
      <c r="BH460" s="72" t="s">
        <v>188</v>
      </c>
      <c r="BI460" s="72" t="s">
        <v>1412</v>
      </c>
      <c r="BJ460" s="72" t="s">
        <v>279</v>
      </c>
      <c r="BK460" s="75">
        <v>43906</v>
      </c>
      <c r="BL460" s="75">
        <v>43906</v>
      </c>
      <c r="BM460" s="72">
        <v>695</v>
      </c>
      <c r="BO460" s="72" t="s">
        <v>1376</v>
      </c>
      <c r="BP460" s="72">
        <v>54230</v>
      </c>
      <c r="BQ460" s="72">
        <v>54397</v>
      </c>
      <c r="BR460" s="72" t="s">
        <v>1413</v>
      </c>
    </row>
    <row r="461" spans="59:70" x14ac:dyDescent="0.2">
      <c r="BG461" s="72" t="str">
        <f t="shared" si="9"/>
        <v>NRO-54-023 CHAMPIGNEULLES</v>
      </c>
      <c r="BH461" s="72" t="s">
        <v>188</v>
      </c>
      <c r="BI461" s="72" t="s">
        <v>1414</v>
      </c>
      <c r="BJ461" s="72" t="s">
        <v>279</v>
      </c>
      <c r="BK461" s="75">
        <v>43600</v>
      </c>
      <c r="BL461" s="75">
        <v>43600</v>
      </c>
      <c r="BO461" s="72" t="s">
        <v>1415</v>
      </c>
      <c r="BP461" s="72">
        <v>54250</v>
      </c>
      <c r="BQ461" s="72">
        <v>54115</v>
      </c>
      <c r="BR461" s="72" t="s">
        <v>1416</v>
      </c>
    </row>
    <row r="462" spans="59:70" x14ac:dyDescent="0.2">
      <c r="BG462" s="72" t="str">
        <f t="shared" si="9"/>
        <v>NRO-54-024 LAITRE SOUS AMANCE</v>
      </c>
      <c r="BH462" s="72" t="s">
        <v>188</v>
      </c>
      <c r="BI462" s="72" t="s">
        <v>1417</v>
      </c>
      <c r="BJ462" s="72" t="s">
        <v>274</v>
      </c>
      <c r="BL462" s="75">
        <v>43690</v>
      </c>
      <c r="BP462" s="72">
        <v>54770</v>
      </c>
      <c r="BQ462" s="72">
        <v>54289</v>
      </c>
      <c r="BR462" s="72" t="s">
        <v>1418</v>
      </c>
    </row>
    <row r="463" spans="59:70" x14ac:dyDescent="0.2">
      <c r="BG463" s="72" t="str">
        <f t="shared" si="9"/>
        <v>NRO-54-025 TOUL</v>
      </c>
      <c r="BH463" s="72" t="s">
        <v>188</v>
      </c>
      <c r="BI463" s="72" t="s">
        <v>1419</v>
      </c>
      <c r="BJ463" s="72" t="s">
        <v>279</v>
      </c>
      <c r="BK463" s="75">
        <v>43883</v>
      </c>
      <c r="BL463" s="75">
        <v>43883</v>
      </c>
      <c r="BO463" s="72" t="s">
        <v>1420</v>
      </c>
      <c r="BP463" s="72">
        <v>54200</v>
      </c>
      <c r="BQ463" s="72">
        <v>54528</v>
      </c>
      <c r="BR463" s="72" t="s">
        <v>1421</v>
      </c>
    </row>
    <row r="464" spans="59:70" x14ac:dyDescent="0.2">
      <c r="BG464" s="72" t="str">
        <f t="shared" si="9"/>
        <v>NRO-54-026 HAROUE</v>
      </c>
      <c r="BH464" s="72" t="s">
        <v>188</v>
      </c>
      <c r="BI464" s="72" t="s">
        <v>1422</v>
      </c>
      <c r="BJ464" s="72" t="s">
        <v>279</v>
      </c>
      <c r="BK464" s="75">
        <v>43243</v>
      </c>
      <c r="BL464" s="75">
        <v>43243</v>
      </c>
      <c r="BO464" s="72" t="s">
        <v>1423</v>
      </c>
      <c r="BP464" s="72">
        <v>54740</v>
      </c>
      <c r="BQ464" s="72">
        <v>54252</v>
      </c>
      <c r="BR464" s="72" t="s">
        <v>1424</v>
      </c>
    </row>
    <row r="465" spans="59:70" x14ac:dyDescent="0.2">
      <c r="BG465" s="72" t="str">
        <f t="shared" si="9"/>
        <v>NRO-54-027 VARANGEVILLE</v>
      </c>
      <c r="BH465" s="72" t="s">
        <v>188</v>
      </c>
      <c r="BI465" s="72" t="s">
        <v>1425</v>
      </c>
      <c r="BJ465" s="72" t="s">
        <v>279</v>
      </c>
      <c r="BK465" s="75">
        <v>43530</v>
      </c>
      <c r="BL465" s="75">
        <v>43530</v>
      </c>
      <c r="BM465" s="72">
        <v>4</v>
      </c>
      <c r="BO465" s="72" t="s">
        <v>1426</v>
      </c>
      <c r="BP465" s="72">
        <v>54110</v>
      </c>
      <c r="BQ465" s="72">
        <v>54549</v>
      </c>
      <c r="BR465" s="72" t="s">
        <v>1427</v>
      </c>
    </row>
    <row r="466" spans="59:70" x14ac:dyDescent="0.2">
      <c r="BG466" s="72" t="str">
        <f t="shared" si="9"/>
        <v>NRO-54-028 VIRECOURT</v>
      </c>
      <c r="BH466" s="72" t="s">
        <v>188</v>
      </c>
      <c r="BI466" s="72" t="s">
        <v>1428</v>
      </c>
      <c r="BJ466" s="72" t="s">
        <v>279</v>
      </c>
      <c r="BK466" s="75">
        <v>43249</v>
      </c>
      <c r="BL466" s="75">
        <v>43249</v>
      </c>
      <c r="BO466" s="72" t="s">
        <v>974</v>
      </c>
      <c r="BP466" s="72">
        <v>54290</v>
      </c>
      <c r="BQ466" s="72">
        <v>54585</v>
      </c>
      <c r="BR466" s="72" t="s">
        <v>1429</v>
      </c>
    </row>
    <row r="467" spans="59:70" x14ac:dyDescent="0.2">
      <c r="BG467" s="72" t="str">
        <f t="shared" si="9"/>
        <v>NRO-54-029 BACCARAT</v>
      </c>
      <c r="BH467" s="72" t="s">
        <v>188</v>
      </c>
      <c r="BI467" s="72" t="s">
        <v>1430</v>
      </c>
      <c r="BJ467" s="72" t="s">
        <v>279</v>
      </c>
      <c r="BK467" s="75">
        <v>43842</v>
      </c>
      <c r="BL467" s="75">
        <v>43842</v>
      </c>
      <c r="BO467" s="72" t="s">
        <v>1431</v>
      </c>
      <c r="BP467" s="72">
        <v>54120</v>
      </c>
      <c r="BQ467" s="72">
        <v>54039</v>
      </c>
      <c r="BR467" s="72" t="s">
        <v>1432</v>
      </c>
    </row>
    <row r="468" spans="59:70" x14ac:dyDescent="0.2">
      <c r="BG468" s="72" t="str">
        <f t="shared" si="9"/>
        <v>NRO-54-030 GERBEVILLER</v>
      </c>
      <c r="BH468" s="72" t="s">
        <v>188</v>
      </c>
      <c r="BI468" s="72" t="s">
        <v>1433</v>
      </c>
      <c r="BJ468" s="72" t="s">
        <v>279</v>
      </c>
      <c r="BK468" s="75">
        <v>43244</v>
      </c>
      <c r="BL468" s="75">
        <v>43244</v>
      </c>
      <c r="BO468" s="72" t="s">
        <v>1434</v>
      </c>
      <c r="BP468" s="72">
        <v>54830</v>
      </c>
      <c r="BQ468" s="72">
        <v>54222</v>
      </c>
      <c r="BR468" s="72" t="s">
        <v>1435</v>
      </c>
    </row>
    <row r="469" spans="59:70" x14ac:dyDescent="0.2">
      <c r="BG469" s="72" t="str">
        <f t="shared" si="9"/>
        <v>NRO-54-031 BLAINVILLE SUR L EAU</v>
      </c>
      <c r="BH469" s="72" t="s">
        <v>188</v>
      </c>
      <c r="BI469" s="72" t="s">
        <v>1436</v>
      </c>
      <c r="BJ469" s="72" t="s">
        <v>279</v>
      </c>
      <c r="BK469" s="75">
        <v>43544</v>
      </c>
      <c r="BL469" s="75">
        <v>43544</v>
      </c>
      <c r="BO469" s="72" t="s">
        <v>1437</v>
      </c>
      <c r="BP469" s="72">
        <v>54360</v>
      </c>
      <c r="BQ469" s="72">
        <v>54076</v>
      </c>
      <c r="BR469" s="72" t="s">
        <v>1438</v>
      </c>
    </row>
    <row r="470" spans="59:70" x14ac:dyDescent="0.2">
      <c r="BG470" s="72" t="str">
        <f t="shared" si="9"/>
        <v>NRO-54-032 FLAVIGNY SUR MOSELLE</v>
      </c>
      <c r="BH470" s="72" t="s">
        <v>188</v>
      </c>
      <c r="BI470" s="72" t="s">
        <v>1439</v>
      </c>
      <c r="BJ470" s="72" t="s">
        <v>279</v>
      </c>
      <c r="BK470" s="75">
        <v>43565</v>
      </c>
      <c r="BL470" s="75">
        <v>43565</v>
      </c>
      <c r="BO470" s="72" t="s">
        <v>1440</v>
      </c>
      <c r="BP470" s="72">
        <v>54630</v>
      </c>
      <c r="BQ470" s="72">
        <v>54196</v>
      </c>
      <c r="BR470" s="72" t="s">
        <v>1441</v>
      </c>
    </row>
    <row r="471" spans="59:70" x14ac:dyDescent="0.2">
      <c r="BG471" s="72" t="str">
        <f t="shared" si="9"/>
        <v>NRO-54-033 EINVILLE AU JARD</v>
      </c>
      <c r="BH471" s="72" t="s">
        <v>188</v>
      </c>
      <c r="BI471" s="72" t="s">
        <v>1442</v>
      </c>
      <c r="BJ471" s="72" t="s">
        <v>279</v>
      </c>
      <c r="BK471" s="75">
        <v>43223</v>
      </c>
      <c r="BL471" s="75">
        <v>43223</v>
      </c>
      <c r="BO471" s="72" t="s">
        <v>1443</v>
      </c>
      <c r="BP471" s="72">
        <v>54370</v>
      </c>
      <c r="BQ471" s="72">
        <v>54176</v>
      </c>
      <c r="BR471" s="72" t="s">
        <v>1444</v>
      </c>
    </row>
    <row r="472" spans="59:70" x14ac:dyDescent="0.2">
      <c r="BG472" s="72" t="str">
        <f t="shared" si="9"/>
        <v>NRO-54-034 MANONVILLER</v>
      </c>
      <c r="BH472" s="72" t="s">
        <v>188</v>
      </c>
      <c r="BI472" s="72" t="s">
        <v>1445</v>
      </c>
      <c r="BJ472" s="72" t="s">
        <v>279</v>
      </c>
      <c r="BK472" s="75">
        <v>43355</v>
      </c>
      <c r="BL472" s="75">
        <v>43355</v>
      </c>
      <c r="BO472" s="72" t="s">
        <v>1446</v>
      </c>
      <c r="BP472" s="72">
        <v>54300</v>
      </c>
      <c r="BQ472" s="72">
        <v>54349</v>
      </c>
      <c r="BR472" s="72" t="s">
        <v>1447</v>
      </c>
    </row>
    <row r="473" spans="59:70" x14ac:dyDescent="0.2">
      <c r="BG473" s="72" t="str">
        <f t="shared" si="9"/>
        <v>NRO-54-035 CIREY SUR VEZOUZE</v>
      </c>
      <c r="BH473" s="72" t="s">
        <v>188</v>
      </c>
      <c r="BI473" s="72" t="s">
        <v>1448</v>
      </c>
      <c r="BJ473" s="72" t="s">
        <v>279</v>
      </c>
      <c r="BK473" s="75">
        <v>43250</v>
      </c>
      <c r="BL473" s="75">
        <v>43250</v>
      </c>
      <c r="BO473" s="72" t="s">
        <v>593</v>
      </c>
      <c r="BP473" s="72">
        <v>54480</v>
      </c>
      <c r="BQ473" s="72">
        <v>54129</v>
      </c>
      <c r="BR473" s="72" t="s">
        <v>1449</v>
      </c>
    </row>
    <row r="474" spans="59:70" x14ac:dyDescent="0.2">
      <c r="BG474" s="72" t="str">
        <f t="shared" si="9"/>
        <v>NRO-54-036 BLAMONT</v>
      </c>
      <c r="BH474" s="72" t="s">
        <v>188</v>
      </c>
      <c r="BI474" s="72" t="s">
        <v>1450</v>
      </c>
      <c r="BJ474" s="72" t="s">
        <v>279</v>
      </c>
      <c r="BK474" s="75">
        <v>43418</v>
      </c>
      <c r="BL474" s="75">
        <v>43418</v>
      </c>
      <c r="BM474" s="72">
        <v>5</v>
      </c>
      <c r="BO474" s="72" t="s">
        <v>1451</v>
      </c>
      <c r="BP474" s="72">
        <v>54450</v>
      </c>
      <c r="BQ474" s="72">
        <v>54077</v>
      </c>
      <c r="BR474" s="72" t="s">
        <v>1452</v>
      </c>
    </row>
    <row r="475" spans="59:70" x14ac:dyDescent="0.2">
      <c r="BG475" s="72" t="str">
        <f t="shared" si="9"/>
        <v>NRO-54-037 BADONVILLER</v>
      </c>
      <c r="BH475" s="72" t="s">
        <v>188</v>
      </c>
      <c r="BI475" s="72" t="s">
        <v>1453</v>
      </c>
      <c r="BJ475" s="72" t="s">
        <v>279</v>
      </c>
      <c r="BK475" s="75">
        <v>43607</v>
      </c>
      <c r="BL475" s="75">
        <v>43607</v>
      </c>
      <c r="BO475" s="72" t="s">
        <v>1454</v>
      </c>
      <c r="BP475" s="72">
        <v>54540</v>
      </c>
      <c r="BQ475" s="72">
        <v>54040</v>
      </c>
      <c r="BR475" s="72" t="s">
        <v>1455</v>
      </c>
    </row>
    <row r="476" spans="59:70" x14ac:dyDescent="0.2">
      <c r="BG476" s="72" t="str">
        <f t="shared" si="9"/>
        <v>NRO-54-100 MAXEVILLE</v>
      </c>
      <c r="BH476" s="72" t="s">
        <v>188</v>
      </c>
      <c r="BI476" s="72" t="s">
        <v>1456</v>
      </c>
      <c r="BJ476" s="72" t="s">
        <v>274</v>
      </c>
      <c r="BL476" s="75">
        <v>43690</v>
      </c>
      <c r="BP476" s="72">
        <v>54320</v>
      </c>
      <c r="BQ476" s="72">
        <v>54357</v>
      </c>
      <c r="BR476" s="72" t="s">
        <v>1457</v>
      </c>
    </row>
    <row r="477" spans="59:70" x14ac:dyDescent="0.2">
      <c r="BG477" s="72" t="str">
        <f t="shared" si="9"/>
        <v>NRO-55-201 STENAY</v>
      </c>
      <c r="BH477" s="72" t="s">
        <v>188</v>
      </c>
      <c r="BI477" s="72" t="s">
        <v>1458</v>
      </c>
      <c r="BJ477" s="72" t="s">
        <v>274</v>
      </c>
      <c r="BL477" s="75">
        <v>43690</v>
      </c>
      <c r="BP477" s="72">
        <v>55700</v>
      </c>
      <c r="BQ477" s="72">
        <v>55502</v>
      </c>
      <c r="BR477" s="72" t="s">
        <v>1459</v>
      </c>
    </row>
    <row r="478" spans="59:70" x14ac:dyDescent="0.2">
      <c r="BG478" s="72" t="str">
        <f t="shared" si="9"/>
        <v>NRO-55-202 MONTMEDY</v>
      </c>
      <c r="BH478" s="72" t="s">
        <v>188</v>
      </c>
      <c r="BI478" s="72" t="s">
        <v>1460</v>
      </c>
      <c r="BJ478" s="72" t="s">
        <v>274</v>
      </c>
      <c r="BL478" s="75">
        <v>43690</v>
      </c>
      <c r="BP478" s="72">
        <v>55600</v>
      </c>
      <c r="BQ478" s="72">
        <v>55351</v>
      </c>
      <c r="BR478" s="72" t="s">
        <v>1461</v>
      </c>
    </row>
    <row r="479" spans="59:70" x14ac:dyDescent="0.2">
      <c r="BG479" s="72" t="str">
        <f t="shared" si="9"/>
        <v>NRO-55-203 DUN SUR MEUSE</v>
      </c>
      <c r="BH479" s="72" t="s">
        <v>188</v>
      </c>
      <c r="BI479" s="72" t="s">
        <v>1462</v>
      </c>
      <c r="BJ479" s="72" t="s">
        <v>274</v>
      </c>
      <c r="BL479" s="75">
        <v>43690</v>
      </c>
      <c r="BP479" s="72">
        <v>55110</v>
      </c>
      <c r="BQ479" s="72">
        <v>55167</v>
      </c>
      <c r="BR479" s="72" t="s">
        <v>1463</v>
      </c>
    </row>
    <row r="480" spans="59:70" x14ac:dyDescent="0.2">
      <c r="BG480" s="72" t="str">
        <f t="shared" si="9"/>
        <v>NRO-55-204 MANGIENNES</v>
      </c>
      <c r="BH480" s="72" t="s">
        <v>188</v>
      </c>
      <c r="BI480" s="72" t="s">
        <v>1464</v>
      </c>
      <c r="BJ480" s="72" t="s">
        <v>274</v>
      </c>
      <c r="BL480" s="75">
        <v>43690</v>
      </c>
      <c r="BP480" s="72">
        <v>55150</v>
      </c>
      <c r="BQ480" s="72">
        <v>55316</v>
      </c>
      <c r="BR480" s="72" t="s">
        <v>1465</v>
      </c>
    </row>
    <row r="481" spans="59:70" x14ac:dyDescent="0.2">
      <c r="BG481" s="72" t="str">
        <f t="shared" si="9"/>
        <v>NRO-55-205 SPINCOURT</v>
      </c>
      <c r="BH481" s="72" t="s">
        <v>188</v>
      </c>
      <c r="BI481" s="72" t="s">
        <v>1466</v>
      </c>
      <c r="BJ481" s="72" t="s">
        <v>274</v>
      </c>
      <c r="BL481" s="75">
        <v>43690</v>
      </c>
      <c r="BP481" s="72">
        <v>55230</v>
      </c>
      <c r="BQ481" s="72">
        <v>55500</v>
      </c>
      <c r="BR481" s="72" t="s">
        <v>1467</v>
      </c>
    </row>
    <row r="482" spans="59:70" x14ac:dyDescent="0.2">
      <c r="BG482" s="72" t="str">
        <f t="shared" si="9"/>
        <v>NRO-55-206 DAMVILLERS</v>
      </c>
      <c r="BH482" s="72" t="s">
        <v>188</v>
      </c>
      <c r="BI482" s="72" t="s">
        <v>1468</v>
      </c>
      <c r="BJ482" s="72" t="s">
        <v>274</v>
      </c>
      <c r="BL482" s="75">
        <v>43690</v>
      </c>
      <c r="BP482" s="72">
        <v>55150</v>
      </c>
      <c r="BQ482" s="72">
        <v>55145</v>
      </c>
      <c r="BR482" s="72" t="s">
        <v>1469</v>
      </c>
    </row>
    <row r="483" spans="59:70" x14ac:dyDescent="0.2">
      <c r="BG483" s="72" t="str">
        <f t="shared" si="9"/>
        <v>NRO-55-207 ABAUCOURT HAUTECOURT</v>
      </c>
      <c r="BH483" s="72" t="s">
        <v>188</v>
      </c>
      <c r="BI483" s="72" t="s">
        <v>1470</v>
      </c>
      <c r="BJ483" s="72" t="s">
        <v>274</v>
      </c>
      <c r="BL483" s="75">
        <v>43690</v>
      </c>
      <c r="BP483" s="72">
        <v>55400</v>
      </c>
      <c r="BQ483" s="72">
        <v>55002</v>
      </c>
      <c r="BR483" s="72" t="s">
        <v>1471</v>
      </c>
    </row>
    <row r="484" spans="59:70" x14ac:dyDescent="0.2">
      <c r="BG484" s="72" t="str">
        <f t="shared" si="9"/>
        <v>NRO-55-208 BRAS SUR MEUSE</v>
      </c>
      <c r="BH484" s="72" t="s">
        <v>188</v>
      </c>
      <c r="BI484" s="72" t="s">
        <v>1472</v>
      </c>
      <c r="BJ484" s="72" t="s">
        <v>279</v>
      </c>
      <c r="BK484" s="75">
        <v>43272</v>
      </c>
      <c r="BL484" s="75">
        <v>43272</v>
      </c>
      <c r="BM484" s="72">
        <v>11</v>
      </c>
      <c r="BO484" s="72" t="s">
        <v>1473</v>
      </c>
      <c r="BP484" s="72">
        <v>55100</v>
      </c>
      <c r="BQ484" s="72">
        <v>55073</v>
      </c>
      <c r="BR484" s="72" t="s">
        <v>1474</v>
      </c>
    </row>
    <row r="485" spans="59:70" x14ac:dyDescent="0.2">
      <c r="BG485" s="72" t="str">
        <f t="shared" si="9"/>
        <v>NRO-55-209 VARENNES EN ARGONNE</v>
      </c>
      <c r="BH485" s="72" t="s">
        <v>188</v>
      </c>
      <c r="BI485" s="72" t="s">
        <v>1475</v>
      </c>
      <c r="BJ485" s="72" t="s">
        <v>274</v>
      </c>
      <c r="BL485" s="75">
        <v>43690</v>
      </c>
      <c r="BP485" s="72">
        <v>55270</v>
      </c>
      <c r="BQ485" s="72">
        <v>55527</v>
      </c>
      <c r="BR485" s="72" t="s">
        <v>1476</v>
      </c>
    </row>
    <row r="486" spans="59:70" x14ac:dyDescent="0.2">
      <c r="BG486" s="72" t="str">
        <f t="shared" si="9"/>
        <v>NRO-55-210 ESNES EN ARGONNE</v>
      </c>
      <c r="BH486" s="72" t="s">
        <v>188</v>
      </c>
      <c r="BI486" s="72" t="s">
        <v>1477</v>
      </c>
      <c r="BJ486" s="72" t="s">
        <v>274</v>
      </c>
      <c r="BL486" s="75">
        <v>43690</v>
      </c>
      <c r="BP486" s="72">
        <v>55100</v>
      </c>
      <c r="BQ486" s="72">
        <v>55180</v>
      </c>
      <c r="BR486" s="72" t="s">
        <v>1478</v>
      </c>
    </row>
    <row r="487" spans="59:70" x14ac:dyDescent="0.2">
      <c r="BG487" s="72" t="str">
        <f t="shared" si="9"/>
        <v>NRO-55-211 BUZY DARMONT</v>
      </c>
      <c r="BH487" s="72" t="s">
        <v>188</v>
      </c>
      <c r="BI487" s="72" t="s">
        <v>1479</v>
      </c>
      <c r="BJ487" s="72" t="s">
        <v>274</v>
      </c>
      <c r="BL487" s="75">
        <v>43690</v>
      </c>
      <c r="BP487" s="72">
        <v>55400</v>
      </c>
      <c r="BQ487" s="72">
        <v>55094</v>
      </c>
      <c r="BR487" s="72" t="s">
        <v>1480</v>
      </c>
    </row>
    <row r="488" spans="59:70" x14ac:dyDescent="0.2">
      <c r="BG488" s="72" t="str">
        <f t="shared" si="9"/>
        <v>NRO-55-212 WOEL</v>
      </c>
      <c r="BH488" s="72" t="s">
        <v>188</v>
      </c>
      <c r="BI488" s="72" t="s">
        <v>1481</v>
      </c>
      <c r="BJ488" s="72" t="s">
        <v>279</v>
      </c>
      <c r="BK488" s="75">
        <v>43573</v>
      </c>
      <c r="BL488" s="75">
        <v>43573</v>
      </c>
      <c r="BO488" s="72" t="s">
        <v>1482</v>
      </c>
      <c r="BP488" s="72">
        <v>55210</v>
      </c>
      <c r="BQ488" s="72">
        <v>55583</v>
      </c>
      <c r="BR488" s="72" t="s">
        <v>1483</v>
      </c>
    </row>
    <row r="489" spans="59:70" x14ac:dyDescent="0.2">
      <c r="BG489" s="72" t="str">
        <f t="shared" si="9"/>
        <v>NRO-55-213 AMBLY SUR MEUSE</v>
      </c>
      <c r="BH489" s="72" t="s">
        <v>188</v>
      </c>
      <c r="BI489" s="72" t="s">
        <v>1484</v>
      </c>
      <c r="BJ489" s="72" t="s">
        <v>274</v>
      </c>
      <c r="BL489" s="75">
        <v>43690</v>
      </c>
      <c r="BP489" s="72">
        <v>55300</v>
      </c>
      <c r="BQ489" s="72">
        <v>55007</v>
      </c>
      <c r="BR489" s="72" t="s">
        <v>1485</v>
      </c>
    </row>
    <row r="490" spans="59:70" x14ac:dyDescent="0.2">
      <c r="BG490" s="72" t="str">
        <f t="shared" si="9"/>
        <v>NRO-55-214 CLERMONT EN ARGONNE</v>
      </c>
      <c r="BH490" s="72" t="s">
        <v>188</v>
      </c>
      <c r="BI490" s="72" t="s">
        <v>1486</v>
      </c>
      <c r="BJ490" s="72" t="s">
        <v>274</v>
      </c>
      <c r="BL490" s="75">
        <v>43690</v>
      </c>
      <c r="BP490" s="72">
        <v>55120</v>
      </c>
      <c r="BQ490" s="72">
        <v>55117</v>
      </c>
      <c r="BR490" s="72" t="s">
        <v>1487</v>
      </c>
    </row>
    <row r="491" spans="59:70" x14ac:dyDescent="0.2">
      <c r="BG491" s="72" t="str">
        <f t="shared" si="9"/>
        <v>NRO-55-215 SOUILLY</v>
      </c>
      <c r="BH491" s="72" t="s">
        <v>188</v>
      </c>
      <c r="BI491" s="72" t="s">
        <v>1488</v>
      </c>
      <c r="BJ491" s="72" t="s">
        <v>274</v>
      </c>
      <c r="BL491" s="75">
        <v>43690</v>
      </c>
      <c r="BP491" s="72">
        <v>55220</v>
      </c>
      <c r="BQ491" s="72">
        <v>55498</v>
      </c>
      <c r="BR491" s="72" t="s">
        <v>1489</v>
      </c>
    </row>
    <row r="492" spans="59:70" x14ac:dyDescent="0.2">
      <c r="BG492" s="72" t="str">
        <f t="shared" si="9"/>
        <v>NRO-55-216 BEAUSITE</v>
      </c>
      <c r="BH492" s="72" t="s">
        <v>188</v>
      </c>
      <c r="BI492" s="72" t="s">
        <v>1490</v>
      </c>
      <c r="BJ492" s="72" t="s">
        <v>274</v>
      </c>
      <c r="BL492" s="75">
        <v>43690</v>
      </c>
      <c r="BP492" s="72">
        <v>55250</v>
      </c>
      <c r="BQ492" s="72">
        <v>55040</v>
      </c>
      <c r="BR492" s="72" t="s">
        <v>1491</v>
      </c>
    </row>
    <row r="493" spans="59:70" x14ac:dyDescent="0.2">
      <c r="BG493" s="72" t="str">
        <f t="shared" si="9"/>
        <v>NRO-55-217 REVIGNY SUR ORNAIN</v>
      </c>
      <c r="BH493" s="72" t="s">
        <v>188</v>
      </c>
      <c r="BI493" s="72" t="s">
        <v>1492</v>
      </c>
      <c r="BJ493" s="72" t="s">
        <v>279</v>
      </c>
      <c r="BK493" s="75">
        <v>43307</v>
      </c>
      <c r="BL493" s="75">
        <v>43307</v>
      </c>
      <c r="BO493" s="72" t="s">
        <v>1493</v>
      </c>
      <c r="BP493" s="72">
        <v>55800</v>
      </c>
      <c r="BQ493" s="72">
        <v>55427</v>
      </c>
      <c r="BR493" s="72" t="s">
        <v>1494</v>
      </c>
    </row>
    <row r="494" spans="59:70" x14ac:dyDescent="0.2">
      <c r="BG494" s="72" t="str">
        <f t="shared" si="9"/>
        <v>NRO-55-218 LES HAUTS DE CHEE</v>
      </c>
      <c r="BH494" s="72" t="s">
        <v>188</v>
      </c>
      <c r="BI494" s="72" t="s">
        <v>1495</v>
      </c>
      <c r="BJ494" s="72" t="s">
        <v>274</v>
      </c>
      <c r="BL494" s="75">
        <v>43690</v>
      </c>
      <c r="BP494" s="72">
        <v>55000</v>
      </c>
      <c r="BQ494" s="72">
        <v>55123</v>
      </c>
      <c r="BR494" s="72" t="s">
        <v>1496</v>
      </c>
    </row>
    <row r="495" spans="59:70" x14ac:dyDescent="0.2">
      <c r="BG495" s="72" t="str">
        <f t="shared" si="9"/>
        <v>NRO-55-219 COUROUVRE</v>
      </c>
      <c r="BH495" s="72" t="s">
        <v>188</v>
      </c>
      <c r="BI495" s="72" t="s">
        <v>1497</v>
      </c>
      <c r="BJ495" s="72" t="s">
        <v>274</v>
      </c>
      <c r="BL495" s="75">
        <v>43690</v>
      </c>
      <c r="BP495" s="72">
        <v>55260</v>
      </c>
      <c r="BQ495" s="72">
        <v>55129</v>
      </c>
      <c r="BR495" s="72" t="s">
        <v>1498</v>
      </c>
    </row>
    <row r="496" spans="59:70" x14ac:dyDescent="0.2">
      <c r="BG496" s="72" t="str">
        <f t="shared" si="9"/>
        <v>NRO-55-220 VALBOIS</v>
      </c>
      <c r="BH496" s="72" t="s">
        <v>188</v>
      </c>
      <c r="BI496" s="72" t="s">
        <v>1499</v>
      </c>
      <c r="BJ496" s="72" t="s">
        <v>274</v>
      </c>
      <c r="BL496" s="75">
        <v>43690</v>
      </c>
      <c r="BP496" s="72">
        <v>55300</v>
      </c>
      <c r="BQ496" s="72">
        <v>55530</v>
      </c>
      <c r="BR496" s="72" t="s">
        <v>1500</v>
      </c>
    </row>
    <row r="497" spans="59:70" x14ac:dyDescent="0.2">
      <c r="BG497" s="72" t="str">
        <f t="shared" si="9"/>
        <v>NRO-55-221 SAUDRUPT</v>
      </c>
      <c r="BH497" s="72" t="s">
        <v>188</v>
      </c>
      <c r="BI497" s="72" t="s">
        <v>1501</v>
      </c>
      <c r="BJ497" s="72" t="s">
        <v>279</v>
      </c>
      <c r="BK497" s="75">
        <v>43235</v>
      </c>
      <c r="BL497" s="75">
        <v>43235</v>
      </c>
      <c r="BO497" s="72" t="s">
        <v>1502</v>
      </c>
      <c r="BP497" s="72">
        <v>55000</v>
      </c>
      <c r="BQ497" s="72">
        <v>55470</v>
      </c>
      <c r="BR497" s="72" t="s">
        <v>1503</v>
      </c>
    </row>
    <row r="498" spans="59:70" x14ac:dyDescent="0.2">
      <c r="BG498" s="72" t="str">
        <f t="shared" si="9"/>
        <v>NRO-55-222 BOUCONVILLE SUR MADT</v>
      </c>
      <c r="BH498" s="72" t="s">
        <v>188</v>
      </c>
      <c r="BI498" s="72" t="s">
        <v>1504</v>
      </c>
      <c r="BJ498" s="72" t="s">
        <v>274</v>
      </c>
      <c r="BL498" s="75">
        <v>43690</v>
      </c>
      <c r="BP498" s="72">
        <v>55300</v>
      </c>
      <c r="BQ498" s="72">
        <v>55062</v>
      </c>
      <c r="BR498" s="72" t="s">
        <v>1505</v>
      </c>
    </row>
    <row r="499" spans="59:70" x14ac:dyDescent="0.2">
      <c r="BG499" s="72" t="str">
        <f t="shared" si="9"/>
        <v>NRO-55-223 SAMPIGNY</v>
      </c>
      <c r="BH499" s="72" t="s">
        <v>188</v>
      </c>
      <c r="BI499" s="72" t="s">
        <v>1506</v>
      </c>
      <c r="BJ499" s="72" t="s">
        <v>274</v>
      </c>
      <c r="BL499" s="75">
        <v>43690</v>
      </c>
      <c r="BP499" s="72">
        <v>55300</v>
      </c>
      <c r="BQ499" s="72">
        <v>55467</v>
      </c>
      <c r="BR499" s="72" t="s">
        <v>1507</v>
      </c>
    </row>
    <row r="500" spans="59:70" x14ac:dyDescent="0.2">
      <c r="BG500" s="72" t="str">
        <f t="shared" si="9"/>
        <v>NRO-55-224 LIGNY EN BARROIS</v>
      </c>
      <c r="BH500" s="72" t="s">
        <v>188</v>
      </c>
      <c r="BI500" s="72" t="s">
        <v>1508</v>
      </c>
      <c r="BJ500" s="72" t="s">
        <v>274</v>
      </c>
      <c r="BL500" s="75">
        <v>43690</v>
      </c>
      <c r="BP500" s="72">
        <v>55500</v>
      </c>
      <c r="BQ500" s="72">
        <v>55291</v>
      </c>
      <c r="BR500" s="72" t="s">
        <v>1509</v>
      </c>
    </row>
    <row r="501" spans="59:70" x14ac:dyDescent="0.2">
      <c r="BG501" s="72" t="str">
        <f t="shared" si="9"/>
        <v>NRO-55-225 MORLEY</v>
      </c>
      <c r="BH501" s="72" t="s">
        <v>188</v>
      </c>
      <c r="BI501" s="72" t="s">
        <v>1510</v>
      </c>
      <c r="BJ501" s="72" t="s">
        <v>274</v>
      </c>
      <c r="BL501" s="75">
        <v>43690</v>
      </c>
      <c r="BP501" s="72">
        <v>55290</v>
      </c>
      <c r="BQ501" s="72">
        <v>55359</v>
      </c>
      <c r="BR501" s="72" t="s">
        <v>1511</v>
      </c>
    </row>
    <row r="502" spans="59:70" x14ac:dyDescent="0.2">
      <c r="BG502" s="72" t="str">
        <f t="shared" si="9"/>
        <v>NRO-55-226 VOID VACON</v>
      </c>
      <c r="BH502" s="72" t="s">
        <v>188</v>
      </c>
      <c r="BI502" s="72" t="s">
        <v>1512</v>
      </c>
      <c r="BJ502" s="72" t="s">
        <v>274</v>
      </c>
      <c r="BL502" s="75">
        <v>43690</v>
      </c>
      <c r="BP502" s="72">
        <v>55190</v>
      </c>
      <c r="BQ502" s="72">
        <v>55573</v>
      </c>
      <c r="BR502" s="72" t="s">
        <v>1513</v>
      </c>
    </row>
    <row r="503" spans="59:70" x14ac:dyDescent="0.2">
      <c r="BG503" s="72" t="str">
        <f t="shared" si="9"/>
        <v>NRO-55-227 VAUCOULEURS</v>
      </c>
      <c r="BH503" s="72" t="s">
        <v>188</v>
      </c>
      <c r="BI503" s="72" t="s">
        <v>1514</v>
      </c>
      <c r="BJ503" s="72" t="s">
        <v>274</v>
      </c>
      <c r="BL503" s="75">
        <v>43690</v>
      </c>
      <c r="BP503" s="72">
        <v>55140</v>
      </c>
      <c r="BQ503" s="72">
        <v>55533</v>
      </c>
      <c r="BR503" s="72" t="s">
        <v>1515</v>
      </c>
    </row>
    <row r="504" spans="59:70" x14ac:dyDescent="0.2">
      <c r="BG504" s="72" t="str">
        <f t="shared" si="9"/>
        <v>NRO-55-228 VILOSNES HARAUMONT</v>
      </c>
      <c r="BH504" s="72" t="s">
        <v>188</v>
      </c>
      <c r="BI504" s="72" t="s">
        <v>1516</v>
      </c>
      <c r="BJ504" s="72" t="s">
        <v>274</v>
      </c>
      <c r="BL504" s="75">
        <v>43690</v>
      </c>
      <c r="BP504" s="72">
        <v>55110</v>
      </c>
      <c r="BQ504" s="72">
        <v>55571</v>
      </c>
      <c r="BR504" s="72" t="s">
        <v>1517</v>
      </c>
    </row>
    <row r="505" spans="59:70" x14ac:dyDescent="0.2">
      <c r="BG505" s="72" t="str">
        <f t="shared" si="9"/>
        <v>NRO-55-229 TAILLANCOURT</v>
      </c>
      <c r="BH505" s="72" t="s">
        <v>188</v>
      </c>
      <c r="BI505" s="72" t="s">
        <v>1518</v>
      </c>
      <c r="BJ505" s="72" t="s">
        <v>274</v>
      </c>
      <c r="BL505" s="75">
        <v>43690</v>
      </c>
      <c r="BP505" s="72">
        <v>55140</v>
      </c>
      <c r="BQ505" s="72">
        <v>55503</v>
      </c>
      <c r="BR505" s="72" t="s">
        <v>1519</v>
      </c>
    </row>
    <row r="506" spans="59:70" x14ac:dyDescent="0.2">
      <c r="BG506" s="72" t="str">
        <f t="shared" si="9"/>
        <v>NRO-55-230 DAINVILLE BERTHELEVILLE</v>
      </c>
      <c r="BH506" s="72" t="s">
        <v>188</v>
      </c>
      <c r="BI506" s="72" t="s">
        <v>1520</v>
      </c>
      <c r="BJ506" s="72" t="s">
        <v>274</v>
      </c>
      <c r="BL506" s="75">
        <v>43690</v>
      </c>
      <c r="BP506" s="72">
        <v>55130</v>
      </c>
      <c r="BQ506" s="72">
        <v>55142</v>
      </c>
      <c r="BR506" s="72" t="s">
        <v>1521</v>
      </c>
    </row>
    <row r="507" spans="59:70" x14ac:dyDescent="0.2">
      <c r="BG507" s="72" t="str">
        <f t="shared" si="9"/>
        <v>NRO-55-231 FRESNES EN WOEVRE</v>
      </c>
      <c r="BH507" s="72" t="s">
        <v>188</v>
      </c>
      <c r="BI507" s="72" t="s">
        <v>1522</v>
      </c>
      <c r="BJ507" s="72" t="s">
        <v>274</v>
      </c>
      <c r="BL507" s="75">
        <v>43690</v>
      </c>
      <c r="BP507" s="72">
        <v>55160</v>
      </c>
      <c r="BQ507" s="72">
        <v>55198</v>
      </c>
      <c r="BR507" s="72" t="s">
        <v>1523</v>
      </c>
    </row>
    <row r="508" spans="59:70" x14ac:dyDescent="0.2">
      <c r="BG508" s="72" t="str">
        <f t="shared" si="9"/>
        <v>NRO-55-232 DEMANGE BAUDIGNECOURT</v>
      </c>
      <c r="BH508" s="72" t="s">
        <v>188</v>
      </c>
      <c r="BI508" s="72" t="s">
        <v>1524</v>
      </c>
      <c r="BJ508" s="72" t="s">
        <v>274</v>
      </c>
      <c r="BL508" s="75">
        <v>43690</v>
      </c>
      <c r="BP508" s="72">
        <v>55130</v>
      </c>
      <c r="BQ508" s="72">
        <v>55150</v>
      </c>
      <c r="BR508" s="72" t="s">
        <v>1525</v>
      </c>
    </row>
    <row r="509" spans="59:70" x14ac:dyDescent="0.2">
      <c r="BG509" s="72" t="str">
        <f t="shared" si="9"/>
        <v>NRO-55-233 MELIGNY LE GRAND</v>
      </c>
      <c r="BH509" s="72" t="s">
        <v>188</v>
      </c>
      <c r="BI509" s="72" t="s">
        <v>1526</v>
      </c>
      <c r="BJ509" s="72" t="s">
        <v>274</v>
      </c>
      <c r="BL509" s="75">
        <v>43690</v>
      </c>
      <c r="BP509" s="72">
        <v>55190</v>
      </c>
      <c r="BQ509" s="72">
        <v>55330</v>
      </c>
      <c r="BR509" s="72" t="s">
        <v>1527</v>
      </c>
    </row>
    <row r="510" spans="59:70" x14ac:dyDescent="0.2">
      <c r="BG510" s="72" t="str">
        <f t="shared" si="9"/>
        <v>NRO-55-234 STAINVILLE</v>
      </c>
      <c r="BH510" s="72" t="s">
        <v>188</v>
      </c>
      <c r="BI510" s="72" t="s">
        <v>1528</v>
      </c>
      <c r="BJ510" s="72" t="s">
        <v>274</v>
      </c>
      <c r="BL510" s="75">
        <v>43690</v>
      </c>
      <c r="BP510" s="72">
        <v>55500</v>
      </c>
      <c r="BQ510" s="72">
        <v>55501</v>
      </c>
      <c r="BR510" s="72" t="s">
        <v>1529</v>
      </c>
    </row>
    <row r="511" spans="59:70" x14ac:dyDescent="0.2">
      <c r="BG511" s="72" t="str">
        <f t="shared" si="9"/>
        <v>NRO-55-235 LIGNIERES SUR AIRE</v>
      </c>
      <c r="BH511" s="72" t="s">
        <v>188</v>
      </c>
      <c r="BI511" s="72" t="s">
        <v>1530</v>
      </c>
      <c r="BJ511" s="72" t="s">
        <v>274</v>
      </c>
      <c r="BL511" s="75">
        <v>43690</v>
      </c>
      <c r="BP511" s="72">
        <v>55260</v>
      </c>
      <c r="BQ511" s="72">
        <v>55290</v>
      </c>
      <c r="BR511" s="72" t="s">
        <v>1531</v>
      </c>
    </row>
    <row r="512" spans="59:70" x14ac:dyDescent="0.2">
      <c r="BG512" s="72" t="str">
        <f t="shared" si="9"/>
        <v>NRO-55-236 DUGNY SUR MEUSE</v>
      </c>
      <c r="BH512" s="72" t="s">
        <v>188</v>
      </c>
      <c r="BI512" s="72" t="s">
        <v>1532</v>
      </c>
      <c r="BJ512" s="72" t="s">
        <v>292</v>
      </c>
      <c r="BK512" s="75">
        <v>43306</v>
      </c>
      <c r="BL512" s="75">
        <v>43306</v>
      </c>
      <c r="BO512" s="72" t="s">
        <v>1533</v>
      </c>
      <c r="BP512" s="72">
        <v>55100</v>
      </c>
      <c r="BQ512" s="72">
        <v>55166</v>
      </c>
      <c r="BR512" s="72" t="s">
        <v>1534</v>
      </c>
    </row>
    <row r="513" spans="59:70" x14ac:dyDescent="0.2">
      <c r="BG513" s="72" t="str">
        <f t="shared" si="9"/>
        <v>NRO-56-007 PLOEREN</v>
      </c>
      <c r="BH513" s="72" t="s">
        <v>1535</v>
      </c>
      <c r="BI513" s="72" t="s">
        <v>1536</v>
      </c>
      <c r="BJ513" s="72" t="s">
        <v>279</v>
      </c>
      <c r="BK513" s="75">
        <v>42063</v>
      </c>
      <c r="BL513" s="75">
        <v>42063</v>
      </c>
      <c r="BO513" s="72" t="s">
        <v>1537</v>
      </c>
      <c r="BP513" s="72">
        <v>56880</v>
      </c>
      <c r="BQ513" s="72">
        <v>56164</v>
      </c>
      <c r="BR513" s="72" t="s">
        <v>1538</v>
      </c>
    </row>
    <row r="514" spans="59:70" x14ac:dyDescent="0.2">
      <c r="BG514" s="72" t="str">
        <f t="shared" si="9"/>
        <v>NRO-56-008 ST AVE</v>
      </c>
      <c r="BH514" s="72" t="s">
        <v>1535</v>
      </c>
      <c r="BI514" s="72" t="s">
        <v>1539</v>
      </c>
      <c r="BJ514" s="72" t="s">
        <v>279</v>
      </c>
      <c r="BK514" s="75">
        <v>42063</v>
      </c>
      <c r="BL514" s="75">
        <v>42063</v>
      </c>
      <c r="BO514" s="72" t="s">
        <v>1540</v>
      </c>
      <c r="BP514" s="72">
        <v>56890</v>
      </c>
      <c r="BQ514" s="72">
        <v>56206</v>
      </c>
      <c r="BR514" s="72" t="s">
        <v>1541</v>
      </c>
    </row>
    <row r="515" spans="59:70" x14ac:dyDescent="0.2">
      <c r="BG515" s="72" t="str">
        <f t="shared" si="9"/>
        <v>NRO-56-009 ELVEN</v>
      </c>
      <c r="BH515" s="72" t="s">
        <v>1535</v>
      </c>
      <c r="BI515" s="72" t="s">
        <v>1542</v>
      </c>
      <c r="BJ515" s="72" t="s">
        <v>279</v>
      </c>
      <c r="BK515" s="75">
        <v>42390</v>
      </c>
      <c r="BL515" s="75">
        <v>42390</v>
      </c>
      <c r="BO515" s="72" t="s">
        <v>1543</v>
      </c>
      <c r="BP515" s="72">
        <v>56250</v>
      </c>
      <c r="BQ515" s="72">
        <v>56053</v>
      </c>
      <c r="BR515" s="72" t="s">
        <v>1544</v>
      </c>
    </row>
    <row r="516" spans="59:70" x14ac:dyDescent="0.2">
      <c r="BG516" s="72" t="str">
        <f t="shared" si="9"/>
        <v>NRO-56-010 THEIX NOYALO</v>
      </c>
      <c r="BH516" s="72" t="s">
        <v>1535</v>
      </c>
      <c r="BI516" s="72" t="s">
        <v>1545</v>
      </c>
      <c r="BJ516" s="72" t="s">
        <v>279</v>
      </c>
      <c r="BK516" s="75">
        <v>42063</v>
      </c>
      <c r="BL516" s="75">
        <v>42063</v>
      </c>
      <c r="BO516" s="72" t="s">
        <v>1546</v>
      </c>
      <c r="BP516" s="72">
        <v>56450</v>
      </c>
      <c r="BQ516" s="72">
        <v>56251</v>
      </c>
      <c r="BR516" s="72" t="s">
        <v>1547</v>
      </c>
    </row>
    <row r="517" spans="59:70" x14ac:dyDescent="0.2">
      <c r="BG517" s="72" t="str">
        <f t="shared" si="9"/>
        <v>NRO-56-011 BADEN</v>
      </c>
      <c r="BH517" s="72" t="s">
        <v>1535</v>
      </c>
      <c r="BI517" s="72" t="s">
        <v>1548</v>
      </c>
      <c r="BJ517" s="72" t="s">
        <v>279</v>
      </c>
      <c r="BK517" s="75">
        <v>42324</v>
      </c>
      <c r="BL517" s="75">
        <v>43480</v>
      </c>
      <c r="BO517" s="72" t="s">
        <v>1549</v>
      </c>
      <c r="BP517" s="72">
        <v>56870</v>
      </c>
      <c r="BQ517" s="72">
        <v>56008</v>
      </c>
      <c r="BR517" s="72" t="s">
        <v>1550</v>
      </c>
    </row>
    <row r="518" spans="59:70" x14ac:dyDescent="0.2">
      <c r="BG518" s="72" t="str">
        <f t="shared" si="9"/>
        <v>NRO-57-001 MAIZIERES LES METZ</v>
      </c>
      <c r="BH518" s="72" t="s">
        <v>91</v>
      </c>
      <c r="BI518" s="72" t="s">
        <v>1551</v>
      </c>
      <c r="BJ518" s="72" t="s">
        <v>279</v>
      </c>
      <c r="BK518" s="75">
        <v>41228</v>
      </c>
      <c r="BL518" s="75">
        <v>41228</v>
      </c>
      <c r="BO518" s="72" t="s">
        <v>1552</v>
      </c>
      <c r="BP518" s="72">
        <v>57280</v>
      </c>
      <c r="BQ518" s="72">
        <v>57433</v>
      </c>
      <c r="BR518" s="72" t="s">
        <v>1553</v>
      </c>
    </row>
    <row r="519" spans="59:70" x14ac:dyDescent="0.2">
      <c r="BG519" s="72" t="str">
        <f t="shared" si="9"/>
        <v>NRO-57-002 ENNERY</v>
      </c>
      <c r="BH519" s="72" t="s">
        <v>91</v>
      </c>
      <c r="BI519" s="72" t="s">
        <v>1554</v>
      </c>
      <c r="BJ519" s="72" t="s">
        <v>279</v>
      </c>
      <c r="BK519" s="75">
        <v>41317</v>
      </c>
      <c r="BL519" s="75">
        <v>41317</v>
      </c>
      <c r="BO519" s="72" t="s">
        <v>1555</v>
      </c>
      <c r="BP519" s="72">
        <v>57365</v>
      </c>
      <c r="BQ519" s="72">
        <v>57193</v>
      </c>
      <c r="BR519" s="72" t="s">
        <v>1556</v>
      </c>
    </row>
    <row r="520" spans="59:70" x14ac:dyDescent="0.2">
      <c r="BG520" s="72" t="str">
        <f t="shared" ref="BG520:BG583" si="10">CONCATENATE(BI520," ",BR520)</f>
        <v>NRO-66-010 LES ANGLES</v>
      </c>
      <c r="BH520" s="72" t="s">
        <v>1557</v>
      </c>
      <c r="BI520" s="72" t="s">
        <v>1558</v>
      </c>
      <c r="BJ520" s="72" t="s">
        <v>274</v>
      </c>
      <c r="BL520" s="75">
        <v>43690</v>
      </c>
      <c r="BP520" s="72">
        <v>66210</v>
      </c>
      <c r="BQ520" s="72">
        <v>66004</v>
      </c>
      <c r="BR520" s="72" t="s">
        <v>1559</v>
      </c>
    </row>
    <row r="521" spans="59:70" x14ac:dyDescent="0.2">
      <c r="BG521" s="72" t="str">
        <f t="shared" si="10"/>
        <v>NRO-66-011 FONT ROMEU ODEILLO VIA</v>
      </c>
      <c r="BH521" s="72" t="s">
        <v>1557</v>
      </c>
      <c r="BI521" s="72" t="s">
        <v>1560</v>
      </c>
      <c r="BJ521" s="72" t="s">
        <v>599</v>
      </c>
      <c r="BK521" s="75">
        <v>43691</v>
      </c>
      <c r="BL521" s="75">
        <v>43691</v>
      </c>
      <c r="BO521" s="72" t="s">
        <v>1561</v>
      </c>
      <c r="BP521" s="72">
        <v>66120</v>
      </c>
      <c r="BQ521" s="72">
        <v>66124</v>
      </c>
      <c r="BR521" s="72" t="s">
        <v>1562</v>
      </c>
    </row>
    <row r="522" spans="59:70" x14ac:dyDescent="0.2">
      <c r="BG522" s="72" t="str">
        <f t="shared" si="10"/>
        <v>NRO-66-012 ST MARSAL</v>
      </c>
      <c r="BH522" s="72" t="s">
        <v>1557</v>
      </c>
      <c r="BI522" s="72" t="s">
        <v>1563</v>
      </c>
      <c r="BJ522" s="72" t="s">
        <v>274</v>
      </c>
      <c r="BL522" s="75">
        <v>43690</v>
      </c>
      <c r="BP522" s="72">
        <v>66110</v>
      </c>
      <c r="BQ522" s="72">
        <v>66183</v>
      </c>
      <c r="BR522" s="72" t="s">
        <v>1564</v>
      </c>
    </row>
    <row r="523" spans="59:70" x14ac:dyDescent="0.2">
      <c r="BG523" s="72" t="str">
        <f t="shared" si="10"/>
        <v>NRO-66-013 BANYULS SUR MER</v>
      </c>
      <c r="BH523" s="72" t="s">
        <v>1557</v>
      </c>
      <c r="BI523" s="72" t="s">
        <v>1565</v>
      </c>
      <c r="BJ523" s="72" t="s">
        <v>274</v>
      </c>
      <c r="BL523" s="75">
        <v>43690</v>
      </c>
      <c r="BP523" s="72">
        <v>66650</v>
      </c>
      <c r="BQ523" s="72">
        <v>66016</v>
      </c>
      <c r="BR523" s="72" t="s">
        <v>1566</v>
      </c>
    </row>
    <row r="524" spans="59:70" x14ac:dyDescent="0.2">
      <c r="BG524" s="72" t="str">
        <f t="shared" si="10"/>
        <v>NRO-66-014 THUIR</v>
      </c>
      <c r="BH524" s="72" t="s">
        <v>1557</v>
      </c>
      <c r="BI524" s="72" t="s">
        <v>1567</v>
      </c>
      <c r="BJ524" s="72" t="s">
        <v>279</v>
      </c>
      <c r="BK524" s="75">
        <v>43657</v>
      </c>
      <c r="BL524" s="75">
        <v>43657</v>
      </c>
      <c r="BO524" s="72" t="s">
        <v>1568</v>
      </c>
      <c r="BP524" s="72">
        <v>66300</v>
      </c>
      <c r="BQ524" s="72">
        <v>66210</v>
      </c>
      <c r="BR524" s="72" t="s">
        <v>1569</v>
      </c>
    </row>
    <row r="525" spans="59:70" x14ac:dyDescent="0.2">
      <c r="BG525" s="72" t="str">
        <f t="shared" si="10"/>
        <v>NRO-66-015 ARGELES SUR MER</v>
      </c>
      <c r="BH525" s="72" t="s">
        <v>1557</v>
      </c>
      <c r="BI525" s="72" t="s">
        <v>1570</v>
      </c>
      <c r="BJ525" s="72" t="s">
        <v>279</v>
      </c>
      <c r="BK525" s="75">
        <v>43508</v>
      </c>
      <c r="BL525" s="75">
        <v>43643</v>
      </c>
      <c r="BM525" s="72">
        <v>4</v>
      </c>
      <c r="BO525" s="72" t="s">
        <v>1571</v>
      </c>
      <c r="BP525" s="72">
        <v>66700</v>
      </c>
      <c r="BQ525" s="72">
        <v>66008</v>
      </c>
      <c r="BR525" s="72" t="s">
        <v>1572</v>
      </c>
    </row>
    <row r="526" spans="59:70" x14ac:dyDescent="0.2">
      <c r="BG526" s="72" t="str">
        <f t="shared" si="10"/>
        <v>NRO-66-016 CERET</v>
      </c>
      <c r="BH526" s="72" t="s">
        <v>1557</v>
      </c>
      <c r="BI526" s="72" t="s">
        <v>1573</v>
      </c>
      <c r="BJ526" s="72" t="s">
        <v>279</v>
      </c>
      <c r="BK526" s="75">
        <v>43643</v>
      </c>
      <c r="BL526" s="75">
        <v>43643</v>
      </c>
      <c r="BM526" s="72">
        <v>1</v>
      </c>
      <c r="BO526" s="72" t="s">
        <v>1574</v>
      </c>
      <c r="BP526" s="72">
        <v>66400</v>
      </c>
      <c r="BQ526" s="72">
        <v>66049</v>
      </c>
      <c r="BR526" s="72" t="s">
        <v>1575</v>
      </c>
    </row>
    <row r="527" spans="59:70" x14ac:dyDescent="0.2">
      <c r="BG527" s="72" t="str">
        <f t="shared" si="10"/>
        <v>NRO-66-017 ELNE</v>
      </c>
      <c r="BH527" s="72" t="s">
        <v>1557</v>
      </c>
      <c r="BI527" s="72" t="s">
        <v>1576</v>
      </c>
      <c r="BJ527" s="72" t="s">
        <v>279</v>
      </c>
      <c r="BK527" s="75">
        <v>43699</v>
      </c>
      <c r="BL527" s="75">
        <v>43690</v>
      </c>
      <c r="BO527" s="72" t="s">
        <v>1577</v>
      </c>
      <c r="BP527" s="72">
        <v>66200</v>
      </c>
      <c r="BQ527" s="72">
        <v>66065</v>
      </c>
      <c r="BR527" s="72" t="s">
        <v>1578</v>
      </c>
    </row>
    <row r="528" spans="59:70" x14ac:dyDescent="0.2">
      <c r="BG528" s="72" t="str">
        <f t="shared" si="10"/>
        <v>NRO-66-018 ENVEITG</v>
      </c>
      <c r="BH528" s="72" t="s">
        <v>1557</v>
      </c>
      <c r="BI528" s="72" t="s">
        <v>1579</v>
      </c>
      <c r="BJ528" s="72" t="s">
        <v>274</v>
      </c>
      <c r="BL528" s="75">
        <v>43690</v>
      </c>
      <c r="BP528" s="72">
        <v>66760</v>
      </c>
      <c r="BQ528" s="72">
        <v>66066</v>
      </c>
      <c r="BR528" s="72" t="s">
        <v>1580</v>
      </c>
    </row>
    <row r="529" spans="59:70" x14ac:dyDescent="0.2">
      <c r="BG529" s="72" t="str">
        <f t="shared" si="10"/>
        <v>NRO-66-019 MAUREILLAS LAS ILLAS</v>
      </c>
      <c r="BH529" s="72" t="s">
        <v>1557</v>
      </c>
      <c r="BI529" s="72" t="s">
        <v>1581</v>
      </c>
      <c r="BJ529" s="72" t="s">
        <v>279</v>
      </c>
      <c r="BK529" s="75">
        <v>43613</v>
      </c>
      <c r="BL529" s="75">
        <v>43619</v>
      </c>
      <c r="BO529" s="72" t="s">
        <v>1582</v>
      </c>
      <c r="BP529" s="72">
        <v>66480</v>
      </c>
      <c r="BQ529" s="72">
        <v>66106</v>
      </c>
      <c r="BR529" s="72" t="s">
        <v>1583</v>
      </c>
    </row>
    <row r="530" spans="59:70" x14ac:dyDescent="0.2">
      <c r="BG530" s="72" t="str">
        <f t="shared" si="10"/>
        <v>NRO-66-020 MOLITG LES BAINS</v>
      </c>
      <c r="BH530" s="72" t="s">
        <v>1557</v>
      </c>
      <c r="BI530" s="72" t="s">
        <v>1584</v>
      </c>
      <c r="BJ530" s="72" t="s">
        <v>274</v>
      </c>
      <c r="BL530" s="75">
        <v>43690</v>
      </c>
      <c r="BP530" s="72">
        <v>66500</v>
      </c>
      <c r="BQ530" s="72">
        <v>66109</v>
      </c>
      <c r="BR530" s="72" t="s">
        <v>1585</v>
      </c>
    </row>
    <row r="531" spans="59:70" x14ac:dyDescent="0.2">
      <c r="BG531" s="72" t="str">
        <f t="shared" si="10"/>
        <v>NRO-66-021 SAILLAGOUSE</v>
      </c>
      <c r="BH531" s="72" t="s">
        <v>1557</v>
      </c>
      <c r="BI531" s="72" t="s">
        <v>1586</v>
      </c>
      <c r="BJ531" s="72" t="s">
        <v>274</v>
      </c>
      <c r="BL531" s="75">
        <v>43690</v>
      </c>
      <c r="BP531" s="72">
        <v>66800</v>
      </c>
      <c r="BQ531" s="72">
        <v>66167</v>
      </c>
      <c r="BR531" s="72" t="s">
        <v>1587</v>
      </c>
    </row>
    <row r="532" spans="59:70" x14ac:dyDescent="0.2">
      <c r="BG532" s="72" t="str">
        <f t="shared" si="10"/>
        <v>NRO-66-022 ST GENIS DES FONTAINES</v>
      </c>
      <c r="BH532" s="72" t="s">
        <v>1557</v>
      </c>
      <c r="BI532" s="72" t="s">
        <v>1588</v>
      </c>
      <c r="BJ532" s="72" t="s">
        <v>279</v>
      </c>
      <c r="BK532" s="75">
        <v>43788</v>
      </c>
      <c r="BL532" s="75">
        <v>43788</v>
      </c>
      <c r="BM532" s="72">
        <v>2</v>
      </c>
      <c r="BO532" s="72" t="s">
        <v>1589</v>
      </c>
      <c r="BP532" s="72">
        <v>66740</v>
      </c>
      <c r="BQ532" s="72">
        <v>66175</v>
      </c>
      <c r="BR532" s="72" t="s">
        <v>1590</v>
      </c>
    </row>
    <row r="533" spans="59:70" x14ac:dyDescent="0.2">
      <c r="BG533" s="72" t="str">
        <f t="shared" si="10"/>
        <v>NRO-66-023 VINCA</v>
      </c>
      <c r="BH533" s="72" t="s">
        <v>1557</v>
      </c>
      <c r="BI533" s="72" t="s">
        <v>1591</v>
      </c>
      <c r="BJ533" s="72" t="s">
        <v>274</v>
      </c>
      <c r="BL533" s="75">
        <v>43690</v>
      </c>
      <c r="BP533" s="72">
        <v>66320</v>
      </c>
      <c r="BQ533" s="72">
        <v>66230</v>
      </c>
      <c r="BR533" s="72" t="s">
        <v>1592</v>
      </c>
    </row>
    <row r="534" spans="59:70" x14ac:dyDescent="0.2">
      <c r="BG534" s="72" t="str">
        <f t="shared" si="10"/>
        <v>NRO-66-024 OLETTE</v>
      </c>
      <c r="BH534" s="72" t="s">
        <v>1557</v>
      </c>
      <c r="BI534" s="72" t="s">
        <v>1593</v>
      </c>
      <c r="BJ534" s="72" t="s">
        <v>274</v>
      </c>
      <c r="BL534" s="75">
        <v>43690</v>
      </c>
      <c r="BP534" s="72">
        <v>66360</v>
      </c>
      <c r="BQ534" s="72">
        <v>66125</v>
      </c>
      <c r="BR534" s="72" t="s">
        <v>1594</v>
      </c>
    </row>
    <row r="535" spans="59:70" x14ac:dyDescent="0.2">
      <c r="BG535" s="72" t="str">
        <f t="shared" si="10"/>
        <v>NRO-66-025 ILLE SUR TET</v>
      </c>
      <c r="BH535" s="72" t="s">
        <v>1557</v>
      </c>
      <c r="BI535" s="72" t="s">
        <v>1595</v>
      </c>
      <c r="BJ535" s="72" t="s">
        <v>279</v>
      </c>
      <c r="BK535" s="75">
        <v>43981</v>
      </c>
      <c r="BL535" s="75">
        <v>43981</v>
      </c>
      <c r="BO535" s="72" t="s">
        <v>1596</v>
      </c>
      <c r="BP535" s="72">
        <v>66130</v>
      </c>
      <c r="BQ535" s="72">
        <v>66088</v>
      </c>
      <c r="BR535" s="72" t="s">
        <v>1597</v>
      </c>
    </row>
    <row r="536" spans="59:70" x14ac:dyDescent="0.2">
      <c r="BG536" s="72" t="str">
        <f t="shared" si="10"/>
        <v>NRO-66-026 CORNEILLA DE CONFLENT</v>
      </c>
      <c r="BH536" s="72" t="s">
        <v>1557</v>
      </c>
      <c r="BI536" s="72" t="s">
        <v>1598</v>
      </c>
      <c r="BJ536" s="72" t="s">
        <v>279</v>
      </c>
      <c r="BK536" s="75">
        <v>43655</v>
      </c>
      <c r="BL536" s="75">
        <v>43655</v>
      </c>
      <c r="BO536" s="72" t="s">
        <v>1599</v>
      </c>
      <c r="BP536" s="72">
        <v>66820</v>
      </c>
      <c r="BQ536" s="72">
        <v>66057</v>
      </c>
      <c r="BR536" s="72" t="s">
        <v>1600</v>
      </c>
    </row>
    <row r="537" spans="59:70" x14ac:dyDescent="0.2">
      <c r="BG537" s="72" t="str">
        <f t="shared" si="10"/>
        <v>NRO-66-027 PRATS DE MOLLO LA PRESTE</v>
      </c>
      <c r="BH537" s="72" t="s">
        <v>1557</v>
      </c>
      <c r="BI537" s="72" t="s">
        <v>1601</v>
      </c>
      <c r="BJ537" s="72" t="s">
        <v>274</v>
      </c>
      <c r="BL537" s="75">
        <v>43690</v>
      </c>
      <c r="BP537" s="72">
        <v>66230</v>
      </c>
      <c r="BQ537" s="72">
        <v>66150</v>
      </c>
      <c r="BR537" s="72" t="s">
        <v>1602</v>
      </c>
    </row>
    <row r="538" spans="59:70" x14ac:dyDescent="0.2">
      <c r="BG538" s="72" t="str">
        <f t="shared" si="10"/>
        <v>NRO-66-028 SOURNIA</v>
      </c>
      <c r="BH538" s="72" t="s">
        <v>1557</v>
      </c>
      <c r="BI538" s="72" t="s">
        <v>1603</v>
      </c>
      <c r="BJ538" s="72" t="s">
        <v>274</v>
      </c>
      <c r="BL538" s="75">
        <v>43690</v>
      </c>
      <c r="BP538" s="72">
        <v>66730</v>
      </c>
      <c r="BQ538" s="72">
        <v>66198</v>
      </c>
      <c r="BR538" s="72" t="s">
        <v>1604</v>
      </c>
    </row>
    <row r="539" spans="59:70" x14ac:dyDescent="0.2">
      <c r="BG539" s="72" t="str">
        <f t="shared" si="10"/>
        <v>NRO-66-029 ARLES SUR TECH</v>
      </c>
      <c r="BH539" s="72" t="s">
        <v>1557</v>
      </c>
      <c r="BI539" s="72" t="s">
        <v>1605</v>
      </c>
      <c r="BJ539" s="72" t="s">
        <v>274</v>
      </c>
      <c r="BL539" s="75">
        <v>43690</v>
      </c>
      <c r="BP539" s="72">
        <v>66150</v>
      </c>
      <c r="BQ539" s="72">
        <v>66009</v>
      </c>
      <c r="BR539" s="72" t="s">
        <v>1606</v>
      </c>
    </row>
    <row r="540" spans="59:70" x14ac:dyDescent="0.2">
      <c r="BG540" s="72" t="str">
        <f t="shared" si="10"/>
        <v>NRO-66-030 FOURQUES</v>
      </c>
      <c r="BH540" s="72" t="s">
        <v>1557</v>
      </c>
      <c r="BI540" s="72" t="s">
        <v>1607</v>
      </c>
      <c r="BJ540" s="72" t="s">
        <v>279</v>
      </c>
      <c r="BK540" s="75">
        <v>43704</v>
      </c>
      <c r="BL540" s="75">
        <v>43690</v>
      </c>
      <c r="BO540" s="72" t="s">
        <v>1608</v>
      </c>
      <c r="BP540" s="72">
        <v>66300</v>
      </c>
      <c r="BQ540" s="72">
        <v>66084</v>
      </c>
      <c r="BR540" s="72" t="s">
        <v>1609</v>
      </c>
    </row>
    <row r="541" spans="59:70" x14ac:dyDescent="0.2">
      <c r="BG541" s="72" t="str">
        <f t="shared" si="10"/>
        <v>NRO-66-031 MILLAS</v>
      </c>
      <c r="BH541" s="72" t="s">
        <v>1557</v>
      </c>
      <c r="BI541" s="72" t="s">
        <v>1610</v>
      </c>
      <c r="BJ541" s="72" t="s">
        <v>279</v>
      </c>
      <c r="BK541" s="75">
        <v>44012</v>
      </c>
      <c r="BL541" s="75">
        <v>44012</v>
      </c>
      <c r="BO541" s="72" t="s">
        <v>1611</v>
      </c>
      <c r="BP541" s="72">
        <v>66170</v>
      </c>
      <c r="BQ541" s="72">
        <v>66108</v>
      </c>
      <c r="BR541" s="72" t="s">
        <v>1612</v>
      </c>
    </row>
    <row r="542" spans="59:70" x14ac:dyDescent="0.2">
      <c r="BG542" s="72" t="str">
        <f t="shared" si="10"/>
        <v>NRO-66-032 PRADES</v>
      </c>
      <c r="BH542" s="72" t="s">
        <v>1557</v>
      </c>
      <c r="BI542" s="72" t="s">
        <v>1613</v>
      </c>
      <c r="BJ542" s="72" t="s">
        <v>279</v>
      </c>
      <c r="BK542" s="75">
        <v>43623</v>
      </c>
      <c r="BL542" s="75">
        <v>43616</v>
      </c>
      <c r="BO542" s="72" t="s">
        <v>1614</v>
      </c>
      <c r="BP542" s="72">
        <v>66500</v>
      </c>
      <c r="BQ542" s="72">
        <v>66149</v>
      </c>
      <c r="BR542" s="72" t="s">
        <v>1615</v>
      </c>
    </row>
    <row r="543" spans="59:70" x14ac:dyDescent="0.2">
      <c r="BG543" s="72" t="str">
        <f t="shared" si="10"/>
        <v>NRO-66-033 LA CABANASSE</v>
      </c>
      <c r="BH543" s="72" t="s">
        <v>1557</v>
      </c>
      <c r="BI543" s="72" t="s">
        <v>1616</v>
      </c>
      <c r="BJ543" s="72" t="s">
        <v>274</v>
      </c>
      <c r="BL543" s="75">
        <v>43690</v>
      </c>
      <c r="BP543" s="72">
        <v>66210</v>
      </c>
      <c r="BQ543" s="72">
        <v>66027</v>
      </c>
      <c r="BR543" s="72" t="s">
        <v>1617</v>
      </c>
    </row>
    <row r="544" spans="59:70" x14ac:dyDescent="0.2">
      <c r="BG544" s="72" t="str">
        <f t="shared" si="10"/>
        <v>NRO-66-034 BAGES</v>
      </c>
      <c r="BH544" s="72" t="s">
        <v>1557</v>
      </c>
      <c r="BI544" s="72" t="s">
        <v>1618</v>
      </c>
      <c r="BJ544" s="72" t="s">
        <v>279</v>
      </c>
      <c r="BK544" s="75">
        <v>43608</v>
      </c>
      <c r="BL544" s="75">
        <v>43555</v>
      </c>
      <c r="BO544" s="72" t="s">
        <v>1619</v>
      </c>
      <c r="BP544" s="72">
        <v>66670</v>
      </c>
      <c r="BQ544" s="72">
        <v>66011</v>
      </c>
      <c r="BR544" s="72" t="s">
        <v>1620</v>
      </c>
    </row>
    <row r="545" spans="59:70" x14ac:dyDescent="0.2">
      <c r="BG545" s="72" t="str">
        <f t="shared" si="10"/>
        <v>NRO-66-035 LATOUR DE FRANCE</v>
      </c>
      <c r="BH545" s="72" t="s">
        <v>1557</v>
      </c>
      <c r="BI545" s="72" t="s">
        <v>1621</v>
      </c>
      <c r="BJ545" s="72" t="s">
        <v>599</v>
      </c>
      <c r="BK545" s="75">
        <v>43706</v>
      </c>
      <c r="BL545" s="75">
        <v>43690</v>
      </c>
      <c r="BO545" s="72" t="s">
        <v>1622</v>
      </c>
      <c r="BP545" s="72">
        <v>66720</v>
      </c>
      <c r="BQ545" s="72">
        <v>66096</v>
      </c>
      <c r="BR545" s="72" t="s">
        <v>1623</v>
      </c>
    </row>
    <row r="546" spans="59:70" x14ac:dyDescent="0.2">
      <c r="BG546" s="72" t="str">
        <f t="shared" si="10"/>
        <v>NRO-66-036 CAUDIES DE FENOUILLEDES</v>
      </c>
      <c r="BH546" s="72" t="s">
        <v>1557</v>
      </c>
      <c r="BI546" s="72" t="s">
        <v>1624</v>
      </c>
      <c r="BJ546" s="72" t="s">
        <v>274</v>
      </c>
      <c r="BL546" s="75">
        <v>43690</v>
      </c>
      <c r="BP546" s="72">
        <v>66220</v>
      </c>
      <c r="BQ546" s="72">
        <v>66046</v>
      </c>
      <c r="BR546" s="72" t="s">
        <v>1625</v>
      </c>
    </row>
    <row r="547" spans="59:70" x14ac:dyDescent="0.2">
      <c r="BG547" s="72" t="str">
        <f t="shared" si="10"/>
        <v>NRO-66-037 ST PAUL DE FENOUILLET</v>
      </c>
      <c r="BH547" s="72" t="s">
        <v>1557</v>
      </c>
      <c r="BI547" s="72" t="s">
        <v>1626</v>
      </c>
      <c r="BJ547" s="72" t="s">
        <v>274</v>
      </c>
      <c r="BL547" s="75">
        <v>43690</v>
      </c>
      <c r="BP547" s="72">
        <v>66220</v>
      </c>
      <c r="BQ547" s="72">
        <v>66187</v>
      </c>
      <c r="BR547" s="72" t="s">
        <v>1627</v>
      </c>
    </row>
    <row r="548" spans="59:70" x14ac:dyDescent="0.2">
      <c r="BG548" s="72" t="str">
        <f t="shared" si="10"/>
        <v>NRO-66-038 ST CYPRIEN</v>
      </c>
      <c r="BH548" s="72" t="s">
        <v>1557</v>
      </c>
      <c r="BI548" s="72" t="s">
        <v>1628</v>
      </c>
      <c r="BJ548" s="72" t="s">
        <v>279</v>
      </c>
      <c r="BK548" s="75">
        <v>43622</v>
      </c>
      <c r="BL548" s="75">
        <v>43555</v>
      </c>
      <c r="BO548" s="72" t="s">
        <v>1629</v>
      </c>
      <c r="BP548" s="72">
        <v>66750</v>
      </c>
      <c r="BQ548" s="72">
        <v>66171</v>
      </c>
      <c r="BR548" s="72" t="s">
        <v>1630</v>
      </c>
    </row>
    <row r="549" spans="59:70" x14ac:dyDescent="0.2">
      <c r="BG549" s="72" t="str">
        <f t="shared" si="10"/>
        <v>NRO-66-039 RIVESALTES</v>
      </c>
      <c r="BH549" s="72" t="s">
        <v>1557</v>
      </c>
      <c r="BI549" s="72" t="s">
        <v>1631</v>
      </c>
      <c r="BJ549" s="72" t="s">
        <v>279</v>
      </c>
      <c r="BK549" s="75">
        <v>43609</v>
      </c>
      <c r="BL549" s="75">
        <v>43555</v>
      </c>
      <c r="BO549" s="72" t="s">
        <v>1632</v>
      </c>
      <c r="BP549" s="72">
        <v>66600</v>
      </c>
      <c r="BQ549" s="72">
        <v>66164</v>
      </c>
      <c r="BR549" s="72" t="s">
        <v>1633</v>
      </c>
    </row>
    <row r="550" spans="59:70" x14ac:dyDescent="0.2">
      <c r="BG550" s="72" t="str">
        <f t="shared" si="10"/>
        <v>NRO-67-001 SARRE UNION</v>
      </c>
      <c r="BH550" s="72" t="s">
        <v>66</v>
      </c>
      <c r="BI550" s="72" t="s">
        <v>1634</v>
      </c>
      <c r="BJ550" s="72" t="s">
        <v>279</v>
      </c>
      <c r="BK550" s="75">
        <v>43281</v>
      </c>
      <c r="BL550" s="75">
        <v>43281</v>
      </c>
      <c r="BO550" s="72" t="s">
        <v>1635</v>
      </c>
      <c r="BP550" s="72">
        <v>67260</v>
      </c>
      <c r="BQ550" s="72">
        <v>67434</v>
      </c>
      <c r="BR550" s="72" t="s">
        <v>1636</v>
      </c>
    </row>
    <row r="551" spans="59:70" x14ac:dyDescent="0.2">
      <c r="BG551" s="72" t="str">
        <f t="shared" si="10"/>
        <v>NRO-67-002 WEISLINGEN</v>
      </c>
      <c r="BH551" s="72" t="s">
        <v>66</v>
      </c>
      <c r="BI551" s="72" t="s">
        <v>1637</v>
      </c>
      <c r="BJ551" s="72" t="s">
        <v>279</v>
      </c>
      <c r="BK551" s="75">
        <v>43480</v>
      </c>
      <c r="BL551" s="75">
        <v>43480</v>
      </c>
      <c r="BO551" s="72" t="s">
        <v>1638</v>
      </c>
      <c r="BP551" s="72">
        <v>67290</v>
      </c>
      <c r="BQ551" s="72">
        <v>67522</v>
      </c>
      <c r="BR551" s="72" t="s">
        <v>1639</v>
      </c>
    </row>
    <row r="552" spans="59:70" x14ac:dyDescent="0.2">
      <c r="BG552" s="72" t="str">
        <f t="shared" si="10"/>
        <v>NRO-67-003 INGWILLER</v>
      </c>
      <c r="BH552" s="72" t="s">
        <v>66</v>
      </c>
      <c r="BI552" s="72" t="s">
        <v>1640</v>
      </c>
      <c r="BJ552" s="72" t="s">
        <v>279</v>
      </c>
      <c r="BK552" s="75">
        <v>43313</v>
      </c>
      <c r="BL552" s="75">
        <v>43313</v>
      </c>
      <c r="BO552" s="72" t="s">
        <v>974</v>
      </c>
      <c r="BP552" s="72">
        <v>67340</v>
      </c>
      <c r="BQ552" s="72">
        <v>67222</v>
      </c>
      <c r="BR552" s="72" t="s">
        <v>1641</v>
      </c>
    </row>
    <row r="553" spans="59:70" x14ac:dyDescent="0.2">
      <c r="BG553" s="72" t="str">
        <f t="shared" si="10"/>
        <v>NRO-67-004 VAL DE MODER</v>
      </c>
      <c r="BH553" s="72" t="s">
        <v>66</v>
      </c>
      <c r="BI553" s="72" t="s">
        <v>1642</v>
      </c>
      <c r="BJ553" s="72" t="s">
        <v>279</v>
      </c>
      <c r="BK553" s="75">
        <v>43005</v>
      </c>
      <c r="BL553" s="75">
        <v>43480</v>
      </c>
      <c r="BO553" s="72" t="s">
        <v>1643</v>
      </c>
      <c r="BP553" s="72">
        <v>67350</v>
      </c>
      <c r="BQ553" s="72">
        <v>67372</v>
      </c>
      <c r="BR553" s="72" t="s">
        <v>1644</v>
      </c>
    </row>
    <row r="554" spans="59:70" x14ac:dyDescent="0.2">
      <c r="BG554" s="72" t="str">
        <f t="shared" si="10"/>
        <v>NRO-67-005 GUNDERSHOFFEN</v>
      </c>
      <c r="BH554" s="72" t="s">
        <v>66</v>
      </c>
      <c r="BI554" s="72" t="s">
        <v>1645</v>
      </c>
      <c r="BJ554" s="72" t="s">
        <v>292</v>
      </c>
      <c r="BK554" s="75">
        <v>45658</v>
      </c>
      <c r="BL554" s="75">
        <v>45658</v>
      </c>
      <c r="BO554" s="72" t="s">
        <v>1646</v>
      </c>
      <c r="BP554" s="72">
        <v>67110</v>
      </c>
      <c r="BQ554" s="72">
        <v>67176</v>
      </c>
      <c r="BR554" s="72" t="s">
        <v>1647</v>
      </c>
    </row>
    <row r="555" spans="59:70" x14ac:dyDescent="0.2">
      <c r="BG555" s="72" t="str">
        <f t="shared" si="10"/>
        <v>NRO-67-006 OBERSTEINBACH</v>
      </c>
      <c r="BH555" s="72" t="s">
        <v>66</v>
      </c>
      <c r="BI555" s="72" t="s">
        <v>1648</v>
      </c>
      <c r="BJ555" s="72" t="s">
        <v>279</v>
      </c>
      <c r="BK555" s="75">
        <v>43192</v>
      </c>
      <c r="BL555" s="75">
        <v>43192</v>
      </c>
      <c r="BO555" s="72" t="s">
        <v>884</v>
      </c>
      <c r="BP555" s="72">
        <v>67510</v>
      </c>
      <c r="BQ555" s="72">
        <v>67353</v>
      </c>
      <c r="BR555" s="72" t="s">
        <v>1649</v>
      </c>
    </row>
    <row r="556" spans="59:70" x14ac:dyDescent="0.2">
      <c r="BG556" s="72" t="str">
        <f t="shared" si="10"/>
        <v>NRO-67-007 SOULTZ SOUS FORETS</v>
      </c>
      <c r="BH556" s="72" t="s">
        <v>66</v>
      </c>
      <c r="BI556" s="72" t="s">
        <v>1650</v>
      </c>
      <c r="BJ556" s="72" t="s">
        <v>279</v>
      </c>
      <c r="BK556" s="75">
        <v>43327</v>
      </c>
      <c r="BL556" s="75">
        <v>43327</v>
      </c>
      <c r="BO556" s="72" t="s">
        <v>974</v>
      </c>
      <c r="BP556" s="72">
        <v>67250</v>
      </c>
      <c r="BQ556" s="72">
        <v>67474</v>
      </c>
      <c r="BR556" s="72" t="s">
        <v>1651</v>
      </c>
    </row>
    <row r="557" spans="59:70" x14ac:dyDescent="0.2">
      <c r="BG557" s="72" t="str">
        <f t="shared" si="10"/>
        <v>NRO-67-008 WISSEMBOURG</v>
      </c>
      <c r="BH557" s="72" t="s">
        <v>66</v>
      </c>
      <c r="BI557" s="72" t="s">
        <v>1652</v>
      </c>
      <c r="BJ557" s="72" t="s">
        <v>279</v>
      </c>
      <c r="BK557" s="75">
        <v>42928</v>
      </c>
      <c r="BL557" s="75">
        <v>43480</v>
      </c>
      <c r="BO557" s="72" t="s">
        <v>910</v>
      </c>
      <c r="BP557" s="72">
        <v>67160</v>
      </c>
      <c r="BQ557" s="72">
        <v>67544</v>
      </c>
      <c r="BR557" s="72" t="s">
        <v>1653</v>
      </c>
    </row>
    <row r="558" spans="59:70" x14ac:dyDescent="0.2">
      <c r="BG558" s="72" t="str">
        <f t="shared" si="10"/>
        <v>NRO-67-009 SELTZ</v>
      </c>
      <c r="BH558" s="72" t="s">
        <v>66</v>
      </c>
      <c r="BI558" s="72" t="s">
        <v>1654</v>
      </c>
      <c r="BJ558" s="72" t="s">
        <v>279</v>
      </c>
      <c r="BK558" s="75">
        <v>42983</v>
      </c>
      <c r="BL558" s="75">
        <v>43480</v>
      </c>
      <c r="BO558" s="72" t="s">
        <v>974</v>
      </c>
      <c r="BP558" s="72">
        <v>67470</v>
      </c>
      <c r="BQ558" s="72">
        <v>67463</v>
      </c>
      <c r="BR558" s="72" t="s">
        <v>1655</v>
      </c>
    </row>
    <row r="559" spans="59:70" x14ac:dyDescent="0.2">
      <c r="BG559" s="72" t="str">
        <f t="shared" si="10"/>
        <v>NRO-67-010 SESSENHEIM</v>
      </c>
      <c r="BH559" s="72" t="s">
        <v>66</v>
      </c>
      <c r="BI559" s="72" t="s">
        <v>1656</v>
      </c>
      <c r="BJ559" s="72" t="s">
        <v>279</v>
      </c>
      <c r="BK559" s="75">
        <v>43251</v>
      </c>
      <c r="BL559" s="75">
        <v>43251</v>
      </c>
      <c r="BO559" s="72" t="s">
        <v>1657</v>
      </c>
      <c r="BP559" s="72">
        <v>67770</v>
      </c>
      <c r="BQ559" s="72">
        <v>67465</v>
      </c>
      <c r="BR559" s="72" t="s">
        <v>1658</v>
      </c>
    </row>
    <row r="560" spans="59:70" x14ac:dyDescent="0.2">
      <c r="BG560" s="72" t="str">
        <f t="shared" si="10"/>
        <v>NRO-67-011 DRUSENHEIM</v>
      </c>
      <c r="BH560" s="72" t="s">
        <v>66</v>
      </c>
      <c r="BI560" s="72" t="s">
        <v>1659</v>
      </c>
      <c r="BJ560" s="72" t="s">
        <v>292</v>
      </c>
      <c r="BK560" s="75">
        <v>45658</v>
      </c>
      <c r="BL560" s="75">
        <v>45658</v>
      </c>
      <c r="BO560" s="72" t="s">
        <v>1660</v>
      </c>
      <c r="BP560" s="72">
        <v>67410</v>
      </c>
      <c r="BQ560" s="72">
        <v>67106</v>
      </c>
      <c r="BR560" s="72" t="s">
        <v>1661</v>
      </c>
    </row>
    <row r="561" spans="59:70" x14ac:dyDescent="0.2">
      <c r="BG561" s="72" t="str">
        <f t="shared" si="10"/>
        <v>NRO-67-012 HOERDT</v>
      </c>
      <c r="BH561" s="72" t="s">
        <v>66</v>
      </c>
      <c r="BI561" s="72" t="s">
        <v>1662</v>
      </c>
      <c r="BJ561" s="72" t="s">
        <v>279</v>
      </c>
      <c r="BK561" s="75">
        <v>43480</v>
      </c>
      <c r="BL561" s="75">
        <v>43480</v>
      </c>
      <c r="BO561" s="72" t="s">
        <v>1663</v>
      </c>
      <c r="BP561" s="72">
        <v>67720</v>
      </c>
      <c r="BQ561" s="72">
        <v>67205</v>
      </c>
      <c r="BR561" s="72" t="s">
        <v>1664</v>
      </c>
    </row>
    <row r="562" spans="59:70" x14ac:dyDescent="0.2">
      <c r="BG562" s="72" t="str">
        <f t="shared" si="10"/>
        <v>NRO-67-013 BRUMATH</v>
      </c>
      <c r="BH562" s="72" t="s">
        <v>66</v>
      </c>
      <c r="BI562" s="72" t="s">
        <v>1665</v>
      </c>
      <c r="BJ562" s="72" t="s">
        <v>279</v>
      </c>
      <c r="BK562" s="75">
        <v>43373</v>
      </c>
      <c r="BL562" s="75">
        <v>43373</v>
      </c>
      <c r="BO562" s="72" t="s">
        <v>1666</v>
      </c>
      <c r="BP562" s="72">
        <v>67170</v>
      </c>
      <c r="BQ562" s="72">
        <v>67067</v>
      </c>
      <c r="BR562" s="72" t="s">
        <v>1667</v>
      </c>
    </row>
    <row r="563" spans="59:70" x14ac:dyDescent="0.2">
      <c r="BG563" s="72" t="str">
        <f t="shared" si="10"/>
        <v>NRO-67-014 DOSSENHEIM SUR ZINSEL</v>
      </c>
      <c r="BH563" s="72" t="s">
        <v>66</v>
      </c>
      <c r="BI563" s="72" t="s">
        <v>1668</v>
      </c>
      <c r="BJ563" s="72" t="s">
        <v>279</v>
      </c>
      <c r="BK563" s="75">
        <v>43480</v>
      </c>
      <c r="BL563" s="75">
        <v>43480</v>
      </c>
      <c r="BO563" s="72" t="s">
        <v>1669</v>
      </c>
      <c r="BP563" s="72">
        <v>67330</v>
      </c>
      <c r="BQ563" s="72">
        <v>67103</v>
      </c>
      <c r="BR563" s="72" t="s">
        <v>1670</v>
      </c>
    </row>
    <row r="564" spans="59:70" x14ac:dyDescent="0.2">
      <c r="BG564" s="72" t="str">
        <f t="shared" si="10"/>
        <v>NRO-67-015 SAVERNE</v>
      </c>
      <c r="BH564" s="72" t="s">
        <v>66</v>
      </c>
      <c r="BI564" s="72" t="s">
        <v>1671</v>
      </c>
      <c r="BJ564" s="72" t="s">
        <v>279</v>
      </c>
      <c r="BK564" s="75">
        <v>42905</v>
      </c>
      <c r="BL564" s="75">
        <v>43480</v>
      </c>
      <c r="BO564" s="72" t="s">
        <v>1672</v>
      </c>
      <c r="BP564" s="72">
        <v>67700</v>
      </c>
      <c r="BQ564" s="72">
        <v>67437</v>
      </c>
      <c r="BR564" s="72" t="s">
        <v>1673</v>
      </c>
    </row>
    <row r="565" spans="59:70" x14ac:dyDescent="0.2">
      <c r="BG565" s="72" t="str">
        <f t="shared" si="10"/>
        <v>NRO-67-016 WANGENBOURG ENGENTHAL</v>
      </c>
      <c r="BH565" s="72" t="s">
        <v>66</v>
      </c>
      <c r="BI565" s="72" t="s">
        <v>1674</v>
      </c>
      <c r="BJ565" s="72" t="s">
        <v>279</v>
      </c>
      <c r="BK565" s="75">
        <v>43373</v>
      </c>
      <c r="BL565" s="75">
        <v>43373</v>
      </c>
      <c r="BM565" s="72">
        <v>9</v>
      </c>
      <c r="BO565" s="72" t="s">
        <v>791</v>
      </c>
      <c r="BP565" s="72">
        <v>67710</v>
      </c>
      <c r="BQ565" s="72">
        <v>67122</v>
      </c>
      <c r="BR565" s="72" t="s">
        <v>1675</v>
      </c>
    </row>
    <row r="566" spans="59:70" x14ac:dyDescent="0.2">
      <c r="BG566" s="72" t="str">
        <f t="shared" si="10"/>
        <v>NRO-67-017 WASSELONNE</v>
      </c>
      <c r="BH566" s="72" t="s">
        <v>66</v>
      </c>
      <c r="BI566" s="72" t="s">
        <v>1676</v>
      </c>
      <c r="BJ566" s="72" t="s">
        <v>279</v>
      </c>
      <c r="BK566" s="75">
        <v>43026</v>
      </c>
      <c r="BL566" s="75">
        <v>43480</v>
      </c>
      <c r="BO566" s="72" t="s">
        <v>1677</v>
      </c>
      <c r="BP566" s="72">
        <v>67310</v>
      </c>
      <c r="BQ566" s="72">
        <v>67520</v>
      </c>
      <c r="BR566" s="72" t="s">
        <v>1678</v>
      </c>
    </row>
    <row r="567" spans="59:70" x14ac:dyDescent="0.2">
      <c r="BG567" s="72" t="str">
        <f t="shared" si="10"/>
        <v>NRO-67-018 TRUCHTERSHEIM</v>
      </c>
      <c r="BH567" s="72" t="s">
        <v>66</v>
      </c>
      <c r="BI567" s="72" t="s">
        <v>1679</v>
      </c>
      <c r="BJ567" s="72" t="s">
        <v>279</v>
      </c>
      <c r="BK567" s="75">
        <v>43011</v>
      </c>
      <c r="BL567" s="75">
        <v>43480</v>
      </c>
      <c r="BO567" s="72" t="s">
        <v>1680</v>
      </c>
      <c r="BP567" s="72">
        <v>67370</v>
      </c>
      <c r="BQ567" s="72">
        <v>67495</v>
      </c>
      <c r="BR567" s="72" t="s">
        <v>1681</v>
      </c>
    </row>
    <row r="568" spans="59:70" x14ac:dyDescent="0.2">
      <c r="BG568" s="72" t="str">
        <f t="shared" si="10"/>
        <v>NRO-67-020 MOLSHEIM</v>
      </c>
      <c r="BH568" s="72" t="s">
        <v>66</v>
      </c>
      <c r="BI568" s="72" t="s">
        <v>1682</v>
      </c>
      <c r="BJ568" s="72" t="s">
        <v>292</v>
      </c>
      <c r="BK568" s="75">
        <v>45658</v>
      </c>
      <c r="BL568" s="75">
        <v>45658</v>
      </c>
      <c r="BO568" s="72" t="s">
        <v>1683</v>
      </c>
      <c r="BP568" s="72">
        <v>67120</v>
      </c>
      <c r="BQ568" s="72">
        <v>67300</v>
      </c>
      <c r="BR568" s="72" t="s">
        <v>1684</v>
      </c>
    </row>
    <row r="569" spans="59:70" x14ac:dyDescent="0.2">
      <c r="BG569" s="72" t="str">
        <f t="shared" si="10"/>
        <v>NRO-67-021 LUTZELHOUSE</v>
      </c>
      <c r="BH569" s="72" t="s">
        <v>66</v>
      </c>
      <c r="BI569" s="72" t="s">
        <v>1685</v>
      </c>
      <c r="BJ569" s="72" t="s">
        <v>279</v>
      </c>
      <c r="BK569" s="75">
        <v>43480</v>
      </c>
      <c r="BL569" s="75">
        <v>43480</v>
      </c>
      <c r="BO569" s="72" t="s">
        <v>1686</v>
      </c>
      <c r="BP569" s="72">
        <v>67130</v>
      </c>
      <c r="BQ569" s="72">
        <v>67276</v>
      </c>
      <c r="BR569" s="72" t="s">
        <v>1687</v>
      </c>
    </row>
    <row r="570" spans="59:70" x14ac:dyDescent="0.2">
      <c r="BG570" s="72" t="str">
        <f t="shared" si="10"/>
        <v>NRO-67-022 SCHIRMECK</v>
      </c>
      <c r="BH570" s="72" t="s">
        <v>66</v>
      </c>
      <c r="BI570" s="72" t="s">
        <v>1688</v>
      </c>
      <c r="BJ570" s="72" t="s">
        <v>279</v>
      </c>
      <c r="BK570" s="75">
        <v>43192</v>
      </c>
      <c r="BL570" s="75">
        <v>43192</v>
      </c>
      <c r="BO570" s="72" t="s">
        <v>1689</v>
      </c>
      <c r="BP570" s="72">
        <v>67130</v>
      </c>
      <c r="BQ570" s="72">
        <v>67448</v>
      </c>
      <c r="BR570" s="72" t="s">
        <v>1690</v>
      </c>
    </row>
    <row r="571" spans="59:70" x14ac:dyDescent="0.2">
      <c r="BG571" s="72" t="str">
        <f t="shared" si="10"/>
        <v>NRO-67-023 OBERNAI</v>
      </c>
      <c r="BH571" s="72" t="s">
        <v>66</v>
      </c>
      <c r="BI571" s="72" t="s">
        <v>1691</v>
      </c>
      <c r="BJ571" s="72" t="s">
        <v>279</v>
      </c>
      <c r="BK571" s="75">
        <v>42795</v>
      </c>
      <c r="BL571" s="75">
        <v>43480</v>
      </c>
      <c r="BO571" s="72" t="s">
        <v>1692</v>
      </c>
      <c r="BP571" s="72">
        <v>67210</v>
      </c>
      <c r="BQ571" s="72">
        <v>67348</v>
      </c>
      <c r="BR571" s="72" t="s">
        <v>1693</v>
      </c>
    </row>
    <row r="572" spans="59:70" x14ac:dyDescent="0.2">
      <c r="BG572" s="72" t="str">
        <f t="shared" si="10"/>
        <v>NRO-67-024 BENFELD</v>
      </c>
      <c r="BH572" s="72" t="s">
        <v>66</v>
      </c>
      <c r="BI572" s="72" t="s">
        <v>1694</v>
      </c>
      <c r="BJ572" s="72" t="s">
        <v>279</v>
      </c>
      <c r="BK572" s="75">
        <v>42768</v>
      </c>
      <c r="BL572" s="75">
        <v>43480</v>
      </c>
      <c r="BM572" s="72">
        <v>2</v>
      </c>
      <c r="BO572" s="72" t="s">
        <v>1695</v>
      </c>
      <c r="BP572" s="72">
        <v>67230</v>
      </c>
      <c r="BQ572" s="72">
        <v>67028</v>
      </c>
      <c r="BR572" s="72" t="s">
        <v>1696</v>
      </c>
    </row>
    <row r="573" spans="59:70" x14ac:dyDescent="0.2">
      <c r="BG573" s="72" t="str">
        <f t="shared" si="10"/>
        <v>NRO-67-025 EPFIG</v>
      </c>
      <c r="BH573" s="72" t="s">
        <v>66</v>
      </c>
      <c r="BI573" s="72" t="s">
        <v>1697</v>
      </c>
      <c r="BJ573" s="72" t="s">
        <v>279</v>
      </c>
      <c r="BK573" s="75">
        <v>43061</v>
      </c>
      <c r="BL573" s="75">
        <v>43480</v>
      </c>
      <c r="BO573" s="72" t="s">
        <v>819</v>
      </c>
      <c r="BP573" s="72">
        <v>67680</v>
      </c>
      <c r="BQ573" s="72">
        <v>67125</v>
      </c>
      <c r="BR573" s="72" t="s">
        <v>1698</v>
      </c>
    </row>
    <row r="574" spans="59:70" x14ac:dyDescent="0.2">
      <c r="BG574" s="72" t="str">
        <f t="shared" si="10"/>
        <v>NRO-67-026 VILLE</v>
      </c>
      <c r="BH574" s="72" t="s">
        <v>66</v>
      </c>
      <c r="BI574" s="72" t="s">
        <v>1699</v>
      </c>
      <c r="BJ574" s="72" t="s">
        <v>279</v>
      </c>
      <c r="BK574" s="75">
        <v>43480</v>
      </c>
      <c r="BL574" s="75">
        <v>43480</v>
      </c>
      <c r="BO574" s="72" t="s">
        <v>1700</v>
      </c>
      <c r="BP574" s="72">
        <v>67220</v>
      </c>
      <c r="BQ574" s="72">
        <v>67507</v>
      </c>
      <c r="BR574" s="72" t="s">
        <v>1701</v>
      </c>
    </row>
    <row r="575" spans="59:70" x14ac:dyDescent="0.2">
      <c r="BG575" s="72" t="str">
        <f t="shared" si="10"/>
        <v>NRO-67-027 ST BLAISE LA ROCHE</v>
      </c>
      <c r="BH575" s="72" t="s">
        <v>66</v>
      </c>
      <c r="BI575" s="72" t="s">
        <v>1702</v>
      </c>
      <c r="BJ575" s="72" t="s">
        <v>279</v>
      </c>
      <c r="BK575" s="75">
        <v>43130</v>
      </c>
      <c r="BL575" s="75">
        <v>43130</v>
      </c>
      <c r="BO575" s="72" t="s">
        <v>884</v>
      </c>
      <c r="BP575" s="72">
        <v>67420</v>
      </c>
      <c r="BQ575" s="72">
        <v>67424</v>
      </c>
      <c r="BR575" s="72" t="s">
        <v>1703</v>
      </c>
    </row>
    <row r="576" spans="59:70" x14ac:dyDescent="0.2">
      <c r="BG576" s="72" t="str">
        <f t="shared" si="10"/>
        <v>NRO-67-028 SELESTAT</v>
      </c>
      <c r="BH576" s="72" t="s">
        <v>66</v>
      </c>
      <c r="BI576" s="72" t="s">
        <v>1704</v>
      </c>
      <c r="BJ576" s="72" t="s">
        <v>292</v>
      </c>
      <c r="BK576" s="75">
        <v>45658</v>
      </c>
      <c r="BL576" s="75">
        <v>45658</v>
      </c>
      <c r="BO576" s="72" t="s">
        <v>1705</v>
      </c>
      <c r="BP576" s="72">
        <v>67600</v>
      </c>
      <c r="BQ576" s="72">
        <v>67462</v>
      </c>
      <c r="BR576" s="72" t="s">
        <v>1706</v>
      </c>
    </row>
    <row r="577" spans="59:70" x14ac:dyDescent="0.2">
      <c r="BG577" s="72" t="str">
        <f t="shared" si="10"/>
        <v>NRO-67-029 HILSENHEIM</v>
      </c>
      <c r="BH577" s="72" t="s">
        <v>66</v>
      </c>
      <c r="BI577" s="72" t="s">
        <v>1707</v>
      </c>
      <c r="BJ577" s="72" t="s">
        <v>279</v>
      </c>
      <c r="BK577" s="75">
        <v>43465</v>
      </c>
      <c r="BL577" s="75">
        <v>43465</v>
      </c>
      <c r="BO577" s="72" t="s">
        <v>1708</v>
      </c>
      <c r="BP577" s="72">
        <v>67600</v>
      </c>
      <c r="BQ577" s="72">
        <v>67196</v>
      </c>
      <c r="BR577" s="72" t="s">
        <v>1709</v>
      </c>
    </row>
    <row r="578" spans="59:70" x14ac:dyDescent="0.2">
      <c r="BG578" s="72" t="str">
        <f t="shared" si="10"/>
        <v>NRO-67-030 GERSTHEIM</v>
      </c>
      <c r="BH578" s="72" t="s">
        <v>66</v>
      </c>
      <c r="BI578" s="72" t="s">
        <v>1710</v>
      </c>
      <c r="BJ578" s="72" t="s">
        <v>292</v>
      </c>
      <c r="BK578" s="75">
        <v>45658</v>
      </c>
      <c r="BL578" s="75">
        <v>45658</v>
      </c>
      <c r="BO578" s="72" t="s">
        <v>1711</v>
      </c>
      <c r="BP578" s="72">
        <v>67150</v>
      </c>
      <c r="BQ578" s="72">
        <v>67154</v>
      </c>
      <c r="BR578" s="72" t="s">
        <v>1712</v>
      </c>
    </row>
    <row r="579" spans="59:70" x14ac:dyDescent="0.2">
      <c r="BG579" s="72" t="str">
        <f t="shared" si="10"/>
        <v>NRO-67-031 MARCKOLSHEIM</v>
      </c>
      <c r="BH579" s="72" t="s">
        <v>66</v>
      </c>
      <c r="BI579" s="72" t="s">
        <v>1713</v>
      </c>
      <c r="BJ579" s="72" t="s">
        <v>292</v>
      </c>
      <c r="BK579" s="75">
        <v>45658</v>
      </c>
      <c r="BL579" s="75">
        <v>45658</v>
      </c>
      <c r="BO579" s="72" t="s">
        <v>1714</v>
      </c>
      <c r="BP579" s="72">
        <v>67390</v>
      </c>
      <c r="BQ579" s="72">
        <v>67281</v>
      </c>
      <c r="BR579" s="72" t="s">
        <v>1715</v>
      </c>
    </row>
    <row r="580" spans="59:70" x14ac:dyDescent="0.2">
      <c r="BG580" s="72" t="str">
        <f t="shared" si="10"/>
        <v>NRO-67-055 HOCHFELDEN</v>
      </c>
      <c r="BH580" s="72" t="s">
        <v>66</v>
      </c>
      <c r="BI580" s="72" t="s">
        <v>1716</v>
      </c>
      <c r="BJ580" s="72" t="s">
        <v>292</v>
      </c>
      <c r="BK580" s="75">
        <v>45658</v>
      </c>
      <c r="BL580" s="75">
        <v>45658</v>
      </c>
      <c r="BO580" s="72" t="s">
        <v>1717</v>
      </c>
      <c r="BP580" s="72">
        <v>67270</v>
      </c>
      <c r="BQ580" s="72">
        <v>67202</v>
      </c>
      <c r="BR580" s="72" t="s">
        <v>1718</v>
      </c>
    </row>
    <row r="581" spans="59:70" x14ac:dyDescent="0.2">
      <c r="BG581" s="72" t="str">
        <f t="shared" si="10"/>
        <v>NRO-67-056 DRULINGEN</v>
      </c>
      <c r="BH581" s="72" t="s">
        <v>66</v>
      </c>
      <c r="BI581" s="72" t="s">
        <v>1719</v>
      </c>
      <c r="BJ581" s="72" t="s">
        <v>279</v>
      </c>
      <c r="BK581" s="75">
        <v>42893</v>
      </c>
      <c r="BL581" s="75">
        <v>43480</v>
      </c>
      <c r="BO581" s="72" t="s">
        <v>1720</v>
      </c>
      <c r="BP581" s="72">
        <v>67320</v>
      </c>
      <c r="BQ581" s="72">
        <v>67105</v>
      </c>
      <c r="BR581" s="72" t="s">
        <v>1721</v>
      </c>
    </row>
    <row r="582" spans="59:70" x14ac:dyDescent="0.2">
      <c r="BG582" s="72" t="str">
        <f t="shared" si="10"/>
        <v>NRO-68-032 STE MARIE AUX MINES</v>
      </c>
      <c r="BH582" s="72" t="s">
        <v>66</v>
      </c>
      <c r="BI582" s="72" t="s">
        <v>1722</v>
      </c>
      <c r="BJ582" s="72" t="s">
        <v>292</v>
      </c>
      <c r="BK582" s="75">
        <v>45658</v>
      </c>
      <c r="BL582" s="75">
        <v>45658</v>
      </c>
      <c r="BO582" s="72" t="s">
        <v>1723</v>
      </c>
      <c r="BP582" s="72">
        <v>68160</v>
      </c>
      <c r="BQ582" s="72">
        <v>68298</v>
      </c>
      <c r="BR582" s="72" t="s">
        <v>1724</v>
      </c>
    </row>
    <row r="583" spans="59:70" x14ac:dyDescent="0.2">
      <c r="BG583" s="72" t="str">
        <f t="shared" si="10"/>
        <v>NRO-68-033 ROUFFACH</v>
      </c>
      <c r="BH583" s="72" t="s">
        <v>66</v>
      </c>
      <c r="BI583" s="72" t="s">
        <v>1725</v>
      </c>
      <c r="BJ583" s="72" t="s">
        <v>279</v>
      </c>
      <c r="BK583" s="75">
        <v>42796</v>
      </c>
      <c r="BL583" s="75">
        <v>43480</v>
      </c>
      <c r="BO583" s="72" t="s">
        <v>1726</v>
      </c>
      <c r="BP583" s="72">
        <v>68250</v>
      </c>
      <c r="BQ583" s="72">
        <v>68287</v>
      </c>
      <c r="BR583" s="72" t="s">
        <v>1727</v>
      </c>
    </row>
    <row r="584" spans="59:70" x14ac:dyDescent="0.2">
      <c r="BG584" s="72" t="str">
        <f t="shared" ref="BG584:BG647" si="11">CONCATENATE(BI584," ",BR584)</f>
        <v>NRO-68-034 LAPOUTROIE</v>
      </c>
      <c r="BH584" s="72" t="s">
        <v>66</v>
      </c>
      <c r="BI584" s="72" t="s">
        <v>1728</v>
      </c>
      <c r="BJ584" s="72" t="s">
        <v>279</v>
      </c>
      <c r="BK584" s="75">
        <v>43480</v>
      </c>
      <c r="BL584" s="75">
        <v>43480</v>
      </c>
      <c r="BO584" s="72" t="s">
        <v>1729</v>
      </c>
      <c r="BP584" s="72">
        <v>68650</v>
      </c>
      <c r="BQ584" s="72">
        <v>68175</v>
      </c>
      <c r="BR584" s="72" t="s">
        <v>1730</v>
      </c>
    </row>
    <row r="585" spans="59:70" x14ac:dyDescent="0.2">
      <c r="BG585" s="72" t="str">
        <f t="shared" si="11"/>
        <v>NRO-68-035 AMMERSCHWIHR</v>
      </c>
      <c r="BH585" s="72" t="s">
        <v>66</v>
      </c>
      <c r="BI585" s="72" t="s">
        <v>1731</v>
      </c>
      <c r="BJ585" s="72" t="s">
        <v>279</v>
      </c>
      <c r="BK585" s="75">
        <v>42886</v>
      </c>
      <c r="BL585" s="75">
        <v>43480</v>
      </c>
      <c r="BO585" s="72" t="s">
        <v>1732</v>
      </c>
      <c r="BP585" s="72">
        <v>68770</v>
      </c>
      <c r="BQ585" s="72">
        <v>68005</v>
      </c>
      <c r="BR585" s="72" t="s">
        <v>1733</v>
      </c>
    </row>
    <row r="586" spans="59:70" x14ac:dyDescent="0.2">
      <c r="BG586" s="72" t="str">
        <f t="shared" si="11"/>
        <v>NRO-68-036 KAYSERSBERG VIGNOBLE</v>
      </c>
      <c r="BH586" s="72" t="s">
        <v>66</v>
      </c>
      <c r="BI586" s="72" t="s">
        <v>1734</v>
      </c>
      <c r="BJ586" s="72" t="s">
        <v>279</v>
      </c>
      <c r="BK586" s="75">
        <v>43480</v>
      </c>
      <c r="BL586" s="75">
        <v>43480</v>
      </c>
      <c r="BO586" s="72" t="s">
        <v>1036</v>
      </c>
      <c r="BP586" s="72">
        <v>68240</v>
      </c>
      <c r="BQ586" s="72">
        <v>68162</v>
      </c>
      <c r="BR586" s="72" t="s">
        <v>1735</v>
      </c>
    </row>
    <row r="587" spans="59:70" x14ac:dyDescent="0.2">
      <c r="BG587" s="72" t="str">
        <f t="shared" si="11"/>
        <v>NRO-68-037 RIBEAUVILLE</v>
      </c>
      <c r="BH587" s="72" t="s">
        <v>66</v>
      </c>
      <c r="BI587" s="72" t="s">
        <v>1736</v>
      </c>
      <c r="BJ587" s="72" t="s">
        <v>279</v>
      </c>
      <c r="BK587" s="75">
        <v>43480</v>
      </c>
      <c r="BL587" s="75">
        <v>43480</v>
      </c>
      <c r="BO587" s="72" t="s">
        <v>1737</v>
      </c>
      <c r="BP587" s="72">
        <v>68150</v>
      </c>
      <c r="BQ587" s="72">
        <v>68269</v>
      </c>
      <c r="BR587" s="72" t="s">
        <v>1738</v>
      </c>
    </row>
    <row r="588" spans="59:70" x14ac:dyDescent="0.2">
      <c r="BG588" s="72" t="str">
        <f t="shared" si="11"/>
        <v>NRO-68-038 MUNTZENHEIM</v>
      </c>
      <c r="BH588" s="72" t="s">
        <v>66</v>
      </c>
      <c r="BI588" s="72" t="s">
        <v>1739</v>
      </c>
      <c r="BJ588" s="72" t="s">
        <v>279</v>
      </c>
      <c r="BK588" s="75">
        <v>43054</v>
      </c>
      <c r="BL588" s="75">
        <v>43480</v>
      </c>
      <c r="BO588" s="72" t="s">
        <v>1740</v>
      </c>
      <c r="BP588" s="72">
        <v>68320</v>
      </c>
      <c r="BQ588" s="72">
        <v>68227</v>
      </c>
      <c r="BR588" s="72" t="s">
        <v>1741</v>
      </c>
    </row>
    <row r="589" spans="59:70" x14ac:dyDescent="0.2">
      <c r="BG589" s="72" t="str">
        <f t="shared" si="11"/>
        <v>NRO-68-039 NEUF BRISACH</v>
      </c>
      <c r="BH589" s="72" t="s">
        <v>66</v>
      </c>
      <c r="BI589" s="72" t="s">
        <v>1742</v>
      </c>
      <c r="BJ589" s="72" t="s">
        <v>279</v>
      </c>
      <c r="BK589" s="75">
        <v>43034</v>
      </c>
      <c r="BL589" s="75">
        <v>43480</v>
      </c>
      <c r="BO589" s="72" t="s">
        <v>1743</v>
      </c>
      <c r="BP589" s="72">
        <v>68600</v>
      </c>
      <c r="BQ589" s="72">
        <v>68231</v>
      </c>
      <c r="BR589" s="72" t="s">
        <v>1744</v>
      </c>
    </row>
    <row r="590" spans="59:70" x14ac:dyDescent="0.2">
      <c r="BG590" s="72" t="str">
        <f t="shared" si="11"/>
        <v>NRO-68-040 MUNSTER</v>
      </c>
      <c r="BH590" s="72" t="s">
        <v>66</v>
      </c>
      <c r="BI590" s="72" t="s">
        <v>1745</v>
      </c>
      <c r="BJ590" s="72" t="s">
        <v>279</v>
      </c>
      <c r="BK590" s="75">
        <v>42914</v>
      </c>
      <c r="BL590" s="75">
        <v>43480</v>
      </c>
      <c r="BO590" s="72" t="s">
        <v>1746</v>
      </c>
      <c r="BP590" s="72">
        <v>68140</v>
      </c>
      <c r="BQ590" s="72">
        <v>68226</v>
      </c>
      <c r="BR590" s="72" t="s">
        <v>1747</v>
      </c>
    </row>
    <row r="591" spans="59:70" x14ac:dyDescent="0.2">
      <c r="BG591" s="72" t="str">
        <f t="shared" si="11"/>
        <v>NRO-68-041 HUSSEREN WESSERLING</v>
      </c>
      <c r="BH591" s="72" t="s">
        <v>66</v>
      </c>
      <c r="BI591" s="72" t="s">
        <v>1748</v>
      </c>
      <c r="BJ591" s="72" t="s">
        <v>279</v>
      </c>
      <c r="BK591" s="75">
        <v>43115</v>
      </c>
      <c r="BL591" s="75">
        <v>43115</v>
      </c>
      <c r="BO591" s="72" t="s">
        <v>974</v>
      </c>
      <c r="BP591" s="72">
        <v>68470</v>
      </c>
      <c r="BQ591" s="72">
        <v>68151</v>
      </c>
      <c r="BR591" s="72" t="s">
        <v>1749</v>
      </c>
    </row>
    <row r="592" spans="59:70" x14ac:dyDescent="0.2">
      <c r="BG592" s="72" t="str">
        <f t="shared" si="11"/>
        <v>NRO-68-042 GUEBWILLER</v>
      </c>
      <c r="BH592" s="72" t="s">
        <v>66</v>
      </c>
      <c r="BI592" s="72" t="s">
        <v>1750</v>
      </c>
      <c r="BJ592" s="72" t="s">
        <v>279</v>
      </c>
      <c r="BK592" s="75">
        <v>43403</v>
      </c>
      <c r="BL592" s="75">
        <v>43403</v>
      </c>
      <c r="BO592" s="72" t="s">
        <v>1751</v>
      </c>
      <c r="BP592" s="72">
        <v>68500</v>
      </c>
      <c r="BQ592" s="72">
        <v>68112</v>
      </c>
      <c r="BR592" s="72" t="s">
        <v>1752</v>
      </c>
    </row>
    <row r="593" spans="59:70" x14ac:dyDescent="0.2">
      <c r="BG593" s="72" t="str">
        <f t="shared" si="11"/>
        <v>NRO-68-043 MUNCHHOUSE</v>
      </c>
      <c r="BH593" s="72" t="s">
        <v>66</v>
      </c>
      <c r="BI593" s="72" t="s">
        <v>1753</v>
      </c>
      <c r="BJ593" s="72" t="s">
        <v>279</v>
      </c>
      <c r="BK593" s="75">
        <v>42949</v>
      </c>
      <c r="BL593" s="75">
        <v>43480</v>
      </c>
      <c r="BO593" s="72" t="s">
        <v>1754</v>
      </c>
      <c r="BP593" s="72">
        <v>68740</v>
      </c>
      <c r="BQ593" s="72">
        <v>68225</v>
      </c>
      <c r="BR593" s="72" t="s">
        <v>1755</v>
      </c>
    </row>
    <row r="594" spans="59:70" x14ac:dyDescent="0.2">
      <c r="BG594" s="72" t="str">
        <f t="shared" si="11"/>
        <v>NRO-68-044 KEMBS</v>
      </c>
      <c r="BH594" s="72" t="s">
        <v>66</v>
      </c>
      <c r="BI594" s="72" t="s">
        <v>1756</v>
      </c>
      <c r="BJ594" s="72" t="s">
        <v>279</v>
      </c>
      <c r="BK594" s="75">
        <v>43373</v>
      </c>
      <c r="BL594" s="75">
        <v>43373</v>
      </c>
      <c r="BO594" s="72" t="s">
        <v>1757</v>
      </c>
      <c r="BP594" s="72">
        <v>68680</v>
      </c>
      <c r="BQ594" s="72">
        <v>68163</v>
      </c>
      <c r="BR594" s="72" t="s">
        <v>1758</v>
      </c>
    </row>
    <row r="595" spans="59:70" x14ac:dyDescent="0.2">
      <c r="BG595" s="72" t="str">
        <f t="shared" si="11"/>
        <v>NRO-68-045 LANDSER</v>
      </c>
      <c r="BH595" s="72" t="s">
        <v>66</v>
      </c>
      <c r="BI595" s="72" t="s">
        <v>1759</v>
      </c>
      <c r="BJ595" s="72" t="s">
        <v>279</v>
      </c>
      <c r="BK595" s="75">
        <v>42984</v>
      </c>
      <c r="BL595" s="75">
        <v>43480</v>
      </c>
      <c r="BO595" s="72" t="s">
        <v>1760</v>
      </c>
      <c r="BP595" s="72">
        <v>68440</v>
      </c>
      <c r="BQ595" s="72">
        <v>68174</v>
      </c>
      <c r="BR595" s="72" t="s">
        <v>1761</v>
      </c>
    </row>
    <row r="596" spans="59:70" x14ac:dyDescent="0.2">
      <c r="BG596" s="72" t="str">
        <f t="shared" si="11"/>
        <v>NRO-68-046 BLOTZHEIM</v>
      </c>
      <c r="BH596" s="72" t="s">
        <v>66</v>
      </c>
      <c r="BI596" s="72" t="s">
        <v>1762</v>
      </c>
      <c r="BJ596" s="72" t="s">
        <v>279</v>
      </c>
      <c r="BK596" s="75">
        <v>42865</v>
      </c>
      <c r="BL596" s="75">
        <v>43480</v>
      </c>
      <c r="BO596" s="72" t="s">
        <v>1763</v>
      </c>
      <c r="BP596" s="72">
        <v>68730</v>
      </c>
      <c r="BQ596" s="72">
        <v>68042</v>
      </c>
      <c r="BR596" s="72" t="s">
        <v>1764</v>
      </c>
    </row>
    <row r="597" spans="59:70" x14ac:dyDescent="0.2">
      <c r="BG597" s="72" t="str">
        <f t="shared" si="11"/>
        <v>NRO-68-047 HAGENTHAL LE BAS</v>
      </c>
      <c r="BH597" s="72" t="s">
        <v>66</v>
      </c>
      <c r="BI597" s="72" t="s">
        <v>1765</v>
      </c>
      <c r="BJ597" s="72" t="s">
        <v>279</v>
      </c>
      <c r="BK597" s="75">
        <v>43435</v>
      </c>
      <c r="BL597" s="75">
        <v>43435</v>
      </c>
      <c r="BO597" s="72" t="s">
        <v>1766</v>
      </c>
      <c r="BP597" s="72">
        <v>68220</v>
      </c>
      <c r="BQ597" s="72">
        <v>68120</v>
      </c>
      <c r="BR597" s="72" t="s">
        <v>1767</v>
      </c>
    </row>
    <row r="598" spans="59:70" x14ac:dyDescent="0.2">
      <c r="BG598" s="72" t="str">
        <f t="shared" si="11"/>
        <v>NRO-68-048 OLTINGUE</v>
      </c>
      <c r="BH598" s="72" t="s">
        <v>66</v>
      </c>
      <c r="BI598" s="72" t="s">
        <v>1768</v>
      </c>
      <c r="BJ598" s="72" t="s">
        <v>279</v>
      </c>
      <c r="BK598" s="75">
        <v>43435</v>
      </c>
      <c r="BL598" s="75">
        <v>43435</v>
      </c>
      <c r="BO598" s="72" t="s">
        <v>1769</v>
      </c>
      <c r="BP598" s="72">
        <v>68480</v>
      </c>
      <c r="BQ598" s="72">
        <v>68248</v>
      </c>
      <c r="BR598" s="72" t="s">
        <v>1770</v>
      </c>
    </row>
    <row r="599" spans="59:70" x14ac:dyDescent="0.2">
      <c r="BG599" s="72" t="str">
        <f t="shared" si="11"/>
        <v>NRO-68-049 WALDIGHOFEN</v>
      </c>
      <c r="BH599" s="72" t="s">
        <v>66</v>
      </c>
      <c r="BI599" s="72" t="s">
        <v>1771</v>
      </c>
      <c r="BJ599" s="72" t="s">
        <v>279</v>
      </c>
      <c r="BK599" s="75">
        <v>43403</v>
      </c>
      <c r="BL599" s="75">
        <v>43403</v>
      </c>
      <c r="BO599" s="72" t="s">
        <v>1772</v>
      </c>
      <c r="BP599" s="72">
        <v>68640</v>
      </c>
      <c r="BQ599" s="72">
        <v>68355</v>
      </c>
      <c r="BR599" s="72" t="s">
        <v>1773</v>
      </c>
    </row>
    <row r="600" spans="59:70" x14ac:dyDescent="0.2">
      <c r="BG600" s="72" t="str">
        <f t="shared" si="11"/>
        <v>NRO-68-050 DURLINSDORF</v>
      </c>
      <c r="BH600" s="72" t="s">
        <v>66</v>
      </c>
      <c r="BI600" s="72" t="s">
        <v>1774</v>
      </c>
      <c r="BJ600" s="72" t="s">
        <v>279</v>
      </c>
      <c r="BK600" s="75">
        <v>43480</v>
      </c>
      <c r="BL600" s="75">
        <v>43480</v>
      </c>
      <c r="BO600" s="72" t="s">
        <v>1775</v>
      </c>
      <c r="BP600" s="72">
        <v>68480</v>
      </c>
      <c r="BQ600" s="72">
        <v>68074</v>
      </c>
      <c r="BR600" s="72" t="s">
        <v>1776</v>
      </c>
    </row>
    <row r="601" spans="59:70" x14ac:dyDescent="0.2">
      <c r="BG601" s="72" t="str">
        <f t="shared" si="11"/>
        <v>NRO-68-051 DANNEMARIE</v>
      </c>
      <c r="BH601" s="72" t="s">
        <v>66</v>
      </c>
      <c r="BI601" s="72" t="s">
        <v>1777</v>
      </c>
      <c r="BJ601" s="72" t="s">
        <v>279</v>
      </c>
      <c r="BK601" s="75">
        <v>43047</v>
      </c>
      <c r="BL601" s="75">
        <v>43480</v>
      </c>
      <c r="BO601" s="72" t="s">
        <v>1726</v>
      </c>
      <c r="BP601" s="72">
        <v>68210</v>
      </c>
      <c r="BQ601" s="72">
        <v>68068</v>
      </c>
      <c r="BR601" s="72" t="s">
        <v>1778</v>
      </c>
    </row>
    <row r="602" spans="59:70" x14ac:dyDescent="0.2">
      <c r="BG602" s="72" t="str">
        <f t="shared" si="11"/>
        <v>NRO-68-052 ALTKIRCH</v>
      </c>
      <c r="BH602" s="72" t="s">
        <v>66</v>
      </c>
      <c r="BI602" s="72" t="s">
        <v>1779</v>
      </c>
      <c r="BJ602" s="72" t="s">
        <v>279</v>
      </c>
      <c r="BK602" s="75">
        <v>43019</v>
      </c>
      <c r="BL602" s="75">
        <v>43480</v>
      </c>
      <c r="BO602" s="72" t="s">
        <v>1780</v>
      </c>
      <c r="BP602" s="72">
        <v>68130</v>
      </c>
      <c r="BQ602" s="72">
        <v>68004</v>
      </c>
      <c r="BR602" s="72" t="s">
        <v>1781</v>
      </c>
    </row>
    <row r="603" spans="59:70" x14ac:dyDescent="0.2">
      <c r="BG603" s="72" t="str">
        <f t="shared" si="11"/>
        <v>NRO-68-053 DIEFMATTEN</v>
      </c>
      <c r="BH603" s="72" t="s">
        <v>66</v>
      </c>
      <c r="BI603" s="72" t="s">
        <v>1782</v>
      </c>
      <c r="BJ603" s="72" t="s">
        <v>279</v>
      </c>
      <c r="BK603" s="75">
        <v>43000</v>
      </c>
      <c r="BL603" s="75">
        <v>43000</v>
      </c>
      <c r="BO603" s="72" t="s">
        <v>1783</v>
      </c>
      <c r="BP603" s="72">
        <v>68780</v>
      </c>
      <c r="BQ603" s="72">
        <v>68071</v>
      </c>
      <c r="BR603" s="72" t="s">
        <v>1784</v>
      </c>
    </row>
    <row r="604" spans="59:70" x14ac:dyDescent="0.2">
      <c r="BG604" s="72" t="str">
        <f t="shared" si="11"/>
        <v>NRO-68-054 CERNAY</v>
      </c>
      <c r="BH604" s="72" t="s">
        <v>66</v>
      </c>
      <c r="BI604" s="72" t="s">
        <v>1785</v>
      </c>
      <c r="BJ604" s="72" t="s">
        <v>279</v>
      </c>
      <c r="BK604" s="75">
        <v>43000</v>
      </c>
      <c r="BL604" s="75">
        <v>43000</v>
      </c>
      <c r="BO604" s="72" t="s">
        <v>1786</v>
      </c>
      <c r="BP604" s="72">
        <v>68700</v>
      </c>
      <c r="BQ604" s="72">
        <v>68063</v>
      </c>
      <c r="BR604" s="72" t="s">
        <v>1787</v>
      </c>
    </row>
    <row r="605" spans="59:70" x14ac:dyDescent="0.2">
      <c r="BG605" s="72" t="str">
        <f t="shared" si="11"/>
        <v>NRO-82-003 MONTAIGU DE QUERCY</v>
      </c>
      <c r="BH605" s="72" t="s">
        <v>240</v>
      </c>
      <c r="BI605" s="72" t="s">
        <v>1788</v>
      </c>
      <c r="BJ605" s="72" t="s">
        <v>274</v>
      </c>
      <c r="BL605" s="75">
        <v>43748</v>
      </c>
      <c r="BP605" s="72">
        <v>82150</v>
      </c>
      <c r="BQ605" s="72">
        <v>82117</v>
      </c>
      <c r="BR605" s="72" t="s">
        <v>1789</v>
      </c>
    </row>
    <row r="606" spans="59:70" x14ac:dyDescent="0.2">
      <c r="BG606" s="72" t="str">
        <f t="shared" si="11"/>
        <v>NRO-82-004 BRASSAC</v>
      </c>
      <c r="BH606" s="72" t="s">
        <v>240</v>
      </c>
      <c r="BI606" s="72" t="s">
        <v>1790</v>
      </c>
      <c r="BJ606" s="72" t="s">
        <v>274</v>
      </c>
      <c r="BL606" s="75">
        <v>43748</v>
      </c>
      <c r="BP606" s="72">
        <v>82190</v>
      </c>
      <c r="BQ606" s="72">
        <v>82024</v>
      </c>
      <c r="BR606" s="72" t="s">
        <v>1791</v>
      </c>
    </row>
    <row r="607" spans="59:70" x14ac:dyDescent="0.2">
      <c r="BG607" s="72" t="str">
        <f t="shared" si="11"/>
        <v>NRO-82-005 CAZES MONDENARD</v>
      </c>
      <c r="BH607" s="72" t="s">
        <v>240</v>
      </c>
      <c r="BI607" s="72" t="s">
        <v>1792</v>
      </c>
      <c r="BJ607" s="72" t="s">
        <v>274</v>
      </c>
      <c r="BL607" s="75">
        <v>43748</v>
      </c>
      <c r="BP607" s="72">
        <v>82110</v>
      </c>
      <c r="BQ607" s="72">
        <v>82042</v>
      </c>
      <c r="BR607" s="72" t="s">
        <v>1793</v>
      </c>
    </row>
    <row r="608" spans="59:70" x14ac:dyDescent="0.2">
      <c r="BG608" s="72" t="str">
        <f t="shared" si="11"/>
        <v>NRO-82-006 MOISSAC</v>
      </c>
      <c r="BH608" s="72" t="s">
        <v>240</v>
      </c>
      <c r="BI608" s="72" t="s">
        <v>1794</v>
      </c>
      <c r="BJ608" s="72" t="s">
        <v>599</v>
      </c>
      <c r="BK608" s="75">
        <v>43844</v>
      </c>
      <c r="BL608" s="75">
        <v>43935</v>
      </c>
      <c r="BO608" s="72" t="s">
        <v>1795</v>
      </c>
      <c r="BP608" s="72">
        <v>82200</v>
      </c>
      <c r="BQ608" s="72">
        <v>82112</v>
      </c>
      <c r="BR608" s="72" t="s">
        <v>1796</v>
      </c>
    </row>
    <row r="609" spans="59:70" x14ac:dyDescent="0.2">
      <c r="BG609" s="72" t="str">
        <f t="shared" si="11"/>
        <v>NRO-82-007 ST PAUL D ESPIS</v>
      </c>
      <c r="BH609" s="72" t="s">
        <v>240</v>
      </c>
      <c r="BI609" s="72" t="s">
        <v>1797</v>
      </c>
      <c r="BJ609" s="72" t="s">
        <v>274</v>
      </c>
      <c r="BL609" s="75">
        <v>43748</v>
      </c>
      <c r="BP609" s="72">
        <v>82400</v>
      </c>
      <c r="BQ609" s="72">
        <v>82170</v>
      </c>
      <c r="BR609" s="72" t="s">
        <v>1798</v>
      </c>
    </row>
    <row r="610" spans="59:70" x14ac:dyDescent="0.2">
      <c r="BG610" s="72" t="str">
        <f t="shared" si="11"/>
        <v>NRO-82-008 VALENCE</v>
      </c>
      <c r="BH610" s="72" t="s">
        <v>240</v>
      </c>
      <c r="BI610" s="72" t="s">
        <v>1799</v>
      </c>
      <c r="BJ610" s="72" t="s">
        <v>274</v>
      </c>
      <c r="BL610" s="75">
        <v>43748</v>
      </c>
      <c r="BP610" s="72">
        <v>82400</v>
      </c>
      <c r="BQ610" s="72">
        <v>82186</v>
      </c>
      <c r="BR610" s="72" t="s">
        <v>1800</v>
      </c>
    </row>
    <row r="611" spans="59:70" x14ac:dyDescent="0.2">
      <c r="BG611" s="72" t="str">
        <f t="shared" si="11"/>
        <v>NRO-82-009 ST LOUP</v>
      </c>
      <c r="BH611" s="72" t="s">
        <v>240</v>
      </c>
      <c r="BI611" s="72" t="s">
        <v>1801</v>
      </c>
      <c r="BJ611" s="72" t="s">
        <v>274</v>
      </c>
      <c r="BL611" s="75">
        <v>43748</v>
      </c>
      <c r="BP611" s="72">
        <v>82340</v>
      </c>
      <c r="BQ611" s="72">
        <v>82165</v>
      </c>
      <c r="BR611" s="72" t="s">
        <v>1802</v>
      </c>
    </row>
    <row r="612" spans="59:70" x14ac:dyDescent="0.2">
      <c r="BG612" s="72" t="str">
        <f t="shared" si="11"/>
        <v>NRO-82-010 ST AIGNAN</v>
      </c>
      <c r="BH612" s="72" t="s">
        <v>240</v>
      </c>
      <c r="BI612" s="72" t="s">
        <v>1803</v>
      </c>
      <c r="BJ612" s="72" t="s">
        <v>274</v>
      </c>
      <c r="BL612" s="75">
        <v>43748</v>
      </c>
      <c r="BP612" s="72">
        <v>82100</v>
      </c>
      <c r="BQ612" s="72">
        <v>82152</v>
      </c>
      <c r="BR612" s="72" t="s">
        <v>1804</v>
      </c>
    </row>
    <row r="613" spans="59:70" x14ac:dyDescent="0.2">
      <c r="BG613" s="72" t="str">
        <f t="shared" si="11"/>
        <v>NRO-82-011 LAVIT</v>
      </c>
      <c r="BH613" s="72" t="s">
        <v>240</v>
      </c>
      <c r="BI613" s="72" t="s">
        <v>1805</v>
      </c>
      <c r="BJ613" s="72" t="s">
        <v>274</v>
      </c>
      <c r="BL613" s="75">
        <v>43748</v>
      </c>
      <c r="BP613" s="72">
        <v>82120</v>
      </c>
      <c r="BQ613" s="72">
        <v>82097</v>
      </c>
      <c r="BR613" s="72" t="s">
        <v>1806</v>
      </c>
    </row>
    <row r="614" spans="59:70" x14ac:dyDescent="0.2">
      <c r="BG614" s="72" t="str">
        <f t="shared" si="11"/>
        <v>NRO-82-012 BEAUMONT DE LOMAGNE</v>
      </c>
      <c r="BH614" s="72" t="s">
        <v>240</v>
      </c>
      <c r="BI614" s="72" t="s">
        <v>1807</v>
      </c>
      <c r="BJ614" s="72" t="s">
        <v>274</v>
      </c>
      <c r="BL614" s="75">
        <v>43748</v>
      </c>
      <c r="BP614" s="72">
        <v>82500</v>
      </c>
      <c r="BQ614" s="72">
        <v>82013</v>
      </c>
      <c r="BR614" s="72" t="s">
        <v>1808</v>
      </c>
    </row>
    <row r="615" spans="59:70" x14ac:dyDescent="0.2">
      <c r="BG615" s="72" t="str">
        <f t="shared" si="11"/>
        <v>NRO-82-013 VERDUN SUR GARONNE</v>
      </c>
      <c r="BH615" s="72" t="s">
        <v>240</v>
      </c>
      <c r="BI615" s="72" t="s">
        <v>1809</v>
      </c>
      <c r="BJ615" s="72" t="s">
        <v>274</v>
      </c>
      <c r="BL615" s="75">
        <v>43748</v>
      </c>
      <c r="BP615" s="72">
        <v>82600</v>
      </c>
      <c r="BQ615" s="72">
        <v>82190</v>
      </c>
      <c r="BR615" s="72" t="s">
        <v>1810</v>
      </c>
    </row>
    <row r="616" spans="59:70" x14ac:dyDescent="0.2">
      <c r="BG616" s="72" t="str">
        <f t="shared" si="11"/>
        <v>NRO-82-014 GRISOLLES</v>
      </c>
      <c r="BH616" s="72" t="s">
        <v>240</v>
      </c>
      <c r="BI616" s="72" t="s">
        <v>1811</v>
      </c>
      <c r="BJ616" s="72" t="s">
        <v>274</v>
      </c>
      <c r="BL616" s="75">
        <v>43748</v>
      </c>
      <c r="BP616" s="72">
        <v>82170</v>
      </c>
      <c r="BQ616" s="72">
        <v>82075</v>
      </c>
      <c r="BR616" s="72" t="s">
        <v>1812</v>
      </c>
    </row>
    <row r="617" spans="59:70" x14ac:dyDescent="0.2">
      <c r="BG617" s="72" t="str">
        <f t="shared" si="11"/>
        <v>NRO-82-015 MONTPEZAT DE QUERCY</v>
      </c>
      <c r="BH617" s="72" t="s">
        <v>240</v>
      </c>
      <c r="BI617" s="72" t="s">
        <v>1813</v>
      </c>
      <c r="BJ617" s="72" t="s">
        <v>274</v>
      </c>
      <c r="BL617" s="75">
        <v>43748</v>
      </c>
      <c r="BP617" s="72">
        <v>82270</v>
      </c>
      <c r="BQ617" s="72">
        <v>82131</v>
      </c>
      <c r="BR617" s="72" t="s">
        <v>1814</v>
      </c>
    </row>
    <row r="618" spans="59:70" x14ac:dyDescent="0.2">
      <c r="BG618" s="72" t="str">
        <f t="shared" si="11"/>
        <v>NRO-82-016 SEPTFONDS</v>
      </c>
      <c r="BH618" s="72" t="s">
        <v>240</v>
      </c>
      <c r="BI618" s="72" t="s">
        <v>1815</v>
      </c>
      <c r="BJ618" s="72" t="s">
        <v>274</v>
      </c>
      <c r="BL618" s="75">
        <v>43748</v>
      </c>
      <c r="BP618" s="72">
        <v>82240</v>
      </c>
      <c r="BQ618" s="72">
        <v>82179</v>
      </c>
      <c r="BR618" s="72" t="s">
        <v>1816</v>
      </c>
    </row>
    <row r="619" spans="59:70" x14ac:dyDescent="0.2">
      <c r="BG619" s="72" t="str">
        <f t="shared" si="11"/>
        <v>NRO-82-017 CAUSSADE</v>
      </c>
      <c r="BH619" s="72" t="s">
        <v>240</v>
      </c>
      <c r="BI619" s="72" t="s">
        <v>1817</v>
      </c>
      <c r="BJ619" s="72" t="s">
        <v>274</v>
      </c>
      <c r="BL619" s="75">
        <v>43748</v>
      </c>
      <c r="BP619" s="72">
        <v>82300</v>
      </c>
      <c r="BQ619" s="72">
        <v>82037</v>
      </c>
      <c r="BR619" s="72" t="s">
        <v>1818</v>
      </c>
    </row>
    <row r="620" spans="59:70" x14ac:dyDescent="0.2">
      <c r="BG620" s="72" t="str">
        <f t="shared" si="11"/>
        <v>NRO-82-018 CASTELSARRASIN</v>
      </c>
      <c r="BH620" s="72" t="s">
        <v>240</v>
      </c>
      <c r="BI620" s="72" t="s">
        <v>1819</v>
      </c>
      <c r="BJ620" s="72" t="s">
        <v>279</v>
      </c>
      <c r="BK620" s="75">
        <v>43811</v>
      </c>
      <c r="BL620" s="75">
        <v>43880</v>
      </c>
      <c r="BM620" s="72">
        <v>33</v>
      </c>
      <c r="BN620" s="72" t="s">
        <v>1820</v>
      </c>
      <c r="BO620" s="72" t="s">
        <v>1821</v>
      </c>
      <c r="BP620" s="72">
        <v>82100</v>
      </c>
      <c r="BQ620" s="72">
        <v>82033</v>
      </c>
      <c r="BR620" s="72" t="s">
        <v>1822</v>
      </c>
    </row>
    <row r="621" spans="59:70" x14ac:dyDescent="0.2">
      <c r="BG621" s="72" t="str">
        <f t="shared" si="11"/>
        <v>NRO-82-019 PARISOT</v>
      </c>
      <c r="BH621" s="72" t="s">
        <v>240</v>
      </c>
      <c r="BI621" s="72" t="s">
        <v>1823</v>
      </c>
      <c r="BJ621" s="72" t="s">
        <v>274</v>
      </c>
      <c r="BL621" s="75">
        <v>43748</v>
      </c>
      <c r="BP621" s="72">
        <v>82160</v>
      </c>
      <c r="BQ621" s="72">
        <v>82137</v>
      </c>
      <c r="BR621" s="72" t="s">
        <v>1824</v>
      </c>
    </row>
    <row r="622" spans="59:70" x14ac:dyDescent="0.2">
      <c r="BG622" s="72" t="str">
        <f t="shared" si="11"/>
        <v>NRO-82-020 ST ANTONIN NOBLE VAL</v>
      </c>
      <c r="BH622" s="72" t="s">
        <v>240</v>
      </c>
      <c r="BI622" s="72" t="s">
        <v>1825</v>
      </c>
      <c r="BJ622" s="72" t="s">
        <v>274</v>
      </c>
      <c r="BL622" s="75">
        <v>43748</v>
      </c>
      <c r="BP622" s="72">
        <v>82140</v>
      </c>
      <c r="BQ622" s="72">
        <v>82155</v>
      </c>
      <c r="BR622" s="72" t="s">
        <v>1826</v>
      </c>
    </row>
    <row r="623" spans="59:70" x14ac:dyDescent="0.2">
      <c r="BG623" s="72" t="str">
        <f t="shared" si="11"/>
        <v>NRO-82-021 VERFEIL</v>
      </c>
      <c r="BH623" s="72" t="s">
        <v>240</v>
      </c>
      <c r="BI623" s="72" t="s">
        <v>1827</v>
      </c>
      <c r="BJ623" s="72" t="s">
        <v>274</v>
      </c>
      <c r="BL623" s="75">
        <v>43748</v>
      </c>
      <c r="BP623" s="72">
        <v>82330</v>
      </c>
      <c r="BQ623" s="72">
        <v>82191</v>
      </c>
      <c r="BR623" s="72" t="s">
        <v>893</v>
      </c>
    </row>
    <row r="624" spans="59:70" x14ac:dyDescent="0.2">
      <c r="BG624" s="72" t="str">
        <f t="shared" si="11"/>
        <v>NRO-82-022 CAYLUS</v>
      </c>
      <c r="BH624" s="72" t="s">
        <v>240</v>
      </c>
      <c r="BI624" s="72" t="s">
        <v>1828</v>
      </c>
      <c r="BJ624" s="72" t="s">
        <v>274</v>
      </c>
      <c r="BL624" s="75">
        <v>43748</v>
      </c>
      <c r="BP624" s="72">
        <v>82160</v>
      </c>
      <c r="BQ624" s="72">
        <v>82038</v>
      </c>
      <c r="BR624" s="72" t="s">
        <v>1829</v>
      </c>
    </row>
    <row r="625" spans="59:70" x14ac:dyDescent="0.2">
      <c r="BG625" s="72" t="str">
        <f t="shared" si="11"/>
        <v>NRO-82-023 LAFRANCAISE</v>
      </c>
      <c r="BH625" s="72" t="s">
        <v>240</v>
      </c>
      <c r="BI625" s="72" t="s">
        <v>1830</v>
      </c>
      <c r="BJ625" s="72" t="s">
        <v>274</v>
      </c>
      <c r="BL625" s="75">
        <v>43748</v>
      </c>
      <c r="BP625" s="72">
        <v>82130</v>
      </c>
      <c r="BQ625" s="72">
        <v>82087</v>
      </c>
      <c r="BR625" s="72" t="s">
        <v>1831</v>
      </c>
    </row>
    <row r="626" spans="59:70" x14ac:dyDescent="0.2">
      <c r="BG626" s="72" t="str">
        <f t="shared" si="11"/>
        <v>NRO-82-024 LA SALVETAT BELMONTET</v>
      </c>
      <c r="BH626" s="72" t="s">
        <v>240</v>
      </c>
      <c r="BI626" s="72" t="s">
        <v>1832</v>
      </c>
      <c r="BJ626" s="72" t="s">
        <v>274</v>
      </c>
      <c r="BL626" s="75">
        <v>43748</v>
      </c>
      <c r="BP626" s="72">
        <v>82230</v>
      </c>
      <c r="BQ626" s="72">
        <v>82176</v>
      </c>
      <c r="BR626" s="72" t="s">
        <v>1833</v>
      </c>
    </row>
    <row r="627" spans="59:70" x14ac:dyDescent="0.2">
      <c r="BG627" s="72" t="str">
        <f t="shared" si="11"/>
        <v>NRO-82-025 MEAUZAC</v>
      </c>
      <c r="BH627" s="72" t="s">
        <v>240</v>
      </c>
      <c r="BI627" s="72" t="s">
        <v>1834</v>
      </c>
      <c r="BJ627" s="72" t="s">
        <v>274</v>
      </c>
      <c r="BL627" s="75">
        <v>43748</v>
      </c>
      <c r="BP627" s="72">
        <v>82290</v>
      </c>
      <c r="BQ627" s="72">
        <v>82108</v>
      </c>
      <c r="BR627" s="72" t="s">
        <v>1835</v>
      </c>
    </row>
    <row r="628" spans="59:70" x14ac:dyDescent="0.2">
      <c r="BG628" s="72" t="str">
        <f t="shared" si="11"/>
        <v>NRO-82-026 LABASTIDE ST PIERRE</v>
      </c>
      <c r="BH628" s="72" t="s">
        <v>240</v>
      </c>
      <c r="BI628" s="72" t="s">
        <v>1836</v>
      </c>
      <c r="BJ628" s="72" t="s">
        <v>279</v>
      </c>
      <c r="BK628" s="75">
        <v>43859</v>
      </c>
      <c r="BL628" s="75">
        <v>43851</v>
      </c>
      <c r="BM628" s="72">
        <v>241</v>
      </c>
      <c r="BO628" s="72" t="s">
        <v>1837</v>
      </c>
      <c r="BP628" s="72">
        <v>82370</v>
      </c>
      <c r="BQ628" s="72">
        <v>82079</v>
      </c>
      <c r="BR628" s="72" t="s">
        <v>1838</v>
      </c>
    </row>
    <row r="629" spans="59:70" x14ac:dyDescent="0.2">
      <c r="BG629" s="72" t="str">
        <f t="shared" si="11"/>
        <v>NRO-82-027 MONTECH</v>
      </c>
      <c r="BH629" s="72" t="s">
        <v>240</v>
      </c>
      <c r="BI629" s="72" t="s">
        <v>1839</v>
      </c>
      <c r="BJ629" s="72" t="s">
        <v>279</v>
      </c>
      <c r="BK629" s="75">
        <v>43886</v>
      </c>
      <c r="BL629" s="75">
        <v>43851</v>
      </c>
      <c r="BM629" s="72">
        <v>1</v>
      </c>
      <c r="BO629" s="72" t="s">
        <v>1840</v>
      </c>
      <c r="BP629" s="72">
        <v>82700</v>
      </c>
      <c r="BQ629" s="72">
        <v>82125</v>
      </c>
      <c r="BR629" s="72" t="s">
        <v>1841</v>
      </c>
    </row>
    <row r="630" spans="59:70" x14ac:dyDescent="0.2">
      <c r="BG630" s="72" t="str">
        <f t="shared" si="11"/>
        <v>NRO-82-028 NEGREPELISSE</v>
      </c>
      <c r="BH630" s="72" t="s">
        <v>240</v>
      </c>
      <c r="BI630" s="72" t="s">
        <v>1842</v>
      </c>
      <c r="BJ630" s="72" t="s">
        <v>274</v>
      </c>
      <c r="BL630" s="75">
        <v>43748</v>
      </c>
      <c r="BP630" s="72">
        <v>82800</v>
      </c>
      <c r="BQ630" s="72">
        <v>82134</v>
      </c>
      <c r="BR630" s="72" t="s">
        <v>1843</v>
      </c>
    </row>
    <row r="631" spans="59:70" x14ac:dyDescent="0.2">
      <c r="BG631" s="72" t="str">
        <f t="shared" si="11"/>
        <v>NRO-82-029 MIRABEL</v>
      </c>
      <c r="BH631" s="72" t="s">
        <v>240</v>
      </c>
      <c r="BI631" s="72" t="s">
        <v>1844</v>
      </c>
      <c r="BJ631" s="72" t="s">
        <v>274</v>
      </c>
      <c r="BL631" s="75">
        <v>43748</v>
      </c>
      <c r="BP631" s="72">
        <v>82440</v>
      </c>
      <c r="BQ631" s="72">
        <v>82110</v>
      </c>
      <c r="BR631" s="72" t="s">
        <v>1845</v>
      </c>
    </row>
    <row r="632" spans="59:70" x14ac:dyDescent="0.2">
      <c r="BG632" s="72" t="str">
        <f t="shared" si="11"/>
        <v>NRO-88-001 LA VOGE LES BAINS</v>
      </c>
      <c r="BH632" s="72" t="s">
        <v>188</v>
      </c>
      <c r="BI632" s="72" t="s">
        <v>1846</v>
      </c>
      <c r="BJ632" s="72" t="s">
        <v>274</v>
      </c>
      <c r="BL632" s="75">
        <v>43690</v>
      </c>
      <c r="BP632" s="72">
        <v>88240</v>
      </c>
      <c r="BQ632" s="72">
        <v>88029</v>
      </c>
      <c r="BR632" s="72" t="s">
        <v>1847</v>
      </c>
    </row>
    <row r="633" spans="59:70" x14ac:dyDescent="0.2">
      <c r="BG633" s="72" t="str">
        <f t="shared" si="11"/>
        <v>NRO-88-002 PLOMBIERES LES BAINS</v>
      </c>
      <c r="BH633" s="72" t="s">
        <v>188</v>
      </c>
      <c r="BI633" s="72" t="s">
        <v>1848</v>
      </c>
      <c r="BJ633" s="72" t="s">
        <v>292</v>
      </c>
      <c r="BL633" s="75">
        <v>44949</v>
      </c>
      <c r="BO633" s="72" t="s">
        <v>1849</v>
      </c>
      <c r="BP633" s="72">
        <v>88370</v>
      </c>
      <c r="BQ633" s="72">
        <v>88351</v>
      </c>
      <c r="BR633" s="72" t="s">
        <v>1850</v>
      </c>
    </row>
    <row r="634" spans="59:70" x14ac:dyDescent="0.2">
      <c r="BG634" s="72" t="str">
        <f t="shared" si="11"/>
        <v>NRO-88-003 XERTIGNY</v>
      </c>
      <c r="BH634" s="72" t="s">
        <v>188</v>
      </c>
      <c r="BI634" s="72" t="s">
        <v>1851</v>
      </c>
      <c r="BJ634" s="72" t="s">
        <v>279</v>
      </c>
      <c r="BK634" s="75">
        <v>44040</v>
      </c>
      <c r="BL634" s="75">
        <v>44040</v>
      </c>
      <c r="BO634" s="72" t="s">
        <v>1852</v>
      </c>
      <c r="BP634" s="72">
        <v>88220</v>
      </c>
      <c r="BQ634" s="72">
        <v>88530</v>
      </c>
      <c r="BR634" s="72" t="s">
        <v>1853</v>
      </c>
    </row>
    <row r="635" spans="59:70" x14ac:dyDescent="0.2">
      <c r="BG635" s="72" t="str">
        <f t="shared" si="11"/>
        <v>NRO-88-004 URIMENIL</v>
      </c>
      <c r="BH635" s="72" t="s">
        <v>188</v>
      </c>
      <c r="BI635" s="72" t="s">
        <v>1854</v>
      </c>
      <c r="BJ635" s="72" t="s">
        <v>279</v>
      </c>
      <c r="BK635" s="75">
        <v>44006</v>
      </c>
      <c r="BL635" s="75">
        <v>44006</v>
      </c>
      <c r="BM635" s="72">
        <v>585</v>
      </c>
      <c r="BO635" s="72" t="s">
        <v>1855</v>
      </c>
      <c r="BP635" s="72">
        <v>88220</v>
      </c>
      <c r="BQ635" s="72">
        <v>88481</v>
      </c>
      <c r="BR635" s="72" t="s">
        <v>1856</v>
      </c>
    </row>
    <row r="636" spans="59:70" x14ac:dyDescent="0.2">
      <c r="BG636" s="72" t="str">
        <f t="shared" si="11"/>
        <v>NRO-88-005 LE THILLOT</v>
      </c>
      <c r="BH636" s="72" t="s">
        <v>188</v>
      </c>
      <c r="BI636" s="72" t="s">
        <v>1857</v>
      </c>
      <c r="BJ636" s="72" t="s">
        <v>279</v>
      </c>
      <c r="BK636" s="75">
        <v>43543</v>
      </c>
      <c r="BL636" s="75">
        <v>43543</v>
      </c>
      <c r="BO636" s="72" t="s">
        <v>1858</v>
      </c>
      <c r="BP636" s="72">
        <v>88160</v>
      </c>
      <c r="BQ636" s="72">
        <v>88468</v>
      </c>
      <c r="BR636" s="72" t="s">
        <v>1859</v>
      </c>
    </row>
    <row r="637" spans="59:70" x14ac:dyDescent="0.2">
      <c r="BG637" s="72" t="str">
        <f t="shared" si="11"/>
        <v>NRO-88-006 CORNIMONT</v>
      </c>
      <c r="BH637" s="72" t="s">
        <v>188</v>
      </c>
      <c r="BI637" s="72" t="s">
        <v>1860</v>
      </c>
      <c r="BJ637" s="72" t="s">
        <v>279</v>
      </c>
      <c r="BK637" s="75">
        <v>43377</v>
      </c>
      <c r="BL637" s="75">
        <v>43377</v>
      </c>
      <c r="BO637" s="72" t="s">
        <v>1861</v>
      </c>
      <c r="BP637" s="72">
        <v>88310</v>
      </c>
      <c r="BQ637" s="72">
        <v>88116</v>
      </c>
      <c r="BR637" s="72" t="s">
        <v>1862</v>
      </c>
    </row>
    <row r="638" spans="59:70" x14ac:dyDescent="0.2">
      <c r="BG638" s="72" t="str">
        <f t="shared" si="11"/>
        <v>NRO-88-007 VAGNEY</v>
      </c>
      <c r="BH638" s="72" t="s">
        <v>188</v>
      </c>
      <c r="BI638" s="72" t="s">
        <v>1863</v>
      </c>
      <c r="BJ638" s="72" t="s">
        <v>274</v>
      </c>
      <c r="BL638" s="75">
        <v>43690</v>
      </c>
      <c r="BP638" s="72">
        <v>88120</v>
      </c>
      <c r="BQ638" s="72">
        <v>88486</v>
      </c>
      <c r="BR638" s="72" t="s">
        <v>1864</v>
      </c>
    </row>
    <row r="639" spans="59:70" x14ac:dyDescent="0.2">
      <c r="BG639" s="72" t="str">
        <f t="shared" si="11"/>
        <v>NRO-88-008 ST ETIENNE LES REMIREMONT</v>
      </c>
      <c r="BH639" s="72" t="s">
        <v>188</v>
      </c>
      <c r="BI639" s="72" t="s">
        <v>1865</v>
      </c>
      <c r="BJ639" s="72" t="s">
        <v>279</v>
      </c>
      <c r="BK639" s="75">
        <v>43397</v>
      </c>
      <c r="BL639" s="75">
        <v>43397</v>
      </c>
      <c r="BO639" s="72" t="s">
        <v>1866</v>
      </c>
      <c r="BP639" s="72">
        <v>88200</v>
      </c>
      <c r="BQ639" s="72">
        <v>88415</v>
      </c>
      <c r="BR639" s="72" t="s">
        <v>1867</v>
      </c>
    </row>
    <row r="640" spans="59:70" x14ac:dyDescent="0.2">
      <c r="BG640" s="72" t="str">
        <f t="shared" si="11"/>
        <v>NRO-88-009 POUXEUX</v>
      </c>
      <c r="BH640" s="72" t="s">
        <v>188</v>
      </c>
      <c r="BI640" s="72" t="s">
        <v>1868</v>
      </c>
      <c r="BJ640" s="72" t="s">
        <v>274</v>
      </c>
      <c r="BL640" s="75">
        <v>43690</v>
      </c>
      <c r="BP640" s="72">
        <v>88550</v>
      </c>
      <c r="BQ640" s="72">
        <v>88358</v>
      </c>
      <c r="BR640" s="72" t="s">
        <v>1869</v>
      </c>
    </row>
    <row r="641" spans="59:70" x14ac:dyDescent="0.2">
      <c r="BG641" s="72" t="str">
        <f t="shared" si="11"/>
        <v>NRO-88-010 DOCELLES</v>
      </c>
      <c r="BH641" s="72" t="s">
        <v>188</v>
      </c>
      <c r="BI641" s="72" t="s">
        <v>1870</v>
      </c>
      <c r="BJ641" s="72" t="s">
        <v>274</v>
      </c>
      <c r="BL641" s="75">
        <v>43690</v>
      </c>
      <c r="BP641" s="72">
        <v>88460</v>
      </c>
      <c r="BQ641" s="72">
        <v>88135</v>
      </c>
      <c r="BR641" s="72" t="s">
        <v>1871</v>
      </c>
    </row>
    <row r="642" spans="59:70" x14ac:dyDescent="0.2">
      <c r="BG642" s="72" t="str">
        <f t="shared" si="11"/>
        <v>NRO-88-011 GERARDMER</v>
      </c>
      <c r="BH642" s="72" t="s">
        <v>188</v>
      </c>
      <c r="BI642" s="72" t="s">
        <v>1872</v>
      </c>
      <c r="BJ642" s="72" t="s">
        <v>279</v>
      </c>
      <c r="BK642" s="75">
        <v>43599</v>
      </c>
      <c r="BL642" s="75">
        <v>43599</v>
      </c>
      <c r="BO642" s="72" t="s">
        <v>1873</v>
      </c>
      <c r="BP642" s="72">
        <v>88400</v>
      </c>
      <c r="BQ642" s="72">
        <v>88196</v>
      </c>
      <c r="BR642" s="72" t="s">
        <v>1874</v>
      </c>
    </row>
    <row r="643" spans="59:70" x14ac:dyDescent="0.2">
      <c r="BG643" s="72" t="str">
        <f t="shared" si="11"/>
        <v>NRO-88-012 LAVELINE DEVANT BRUYERES</v>
      </c>
      <c r="BH643" s="72" t="s">
        <v>188</v>
      </c>
      <c r="BI643" s="72" t="s">
        <v>1875</v>
      </c>
      <c r="BJ643" s="72" t="s">
        <v>274</v>
      </c>
      <c r="BL643" s="75">
        <v>43690</v>
      </c>
      <c r="BP643" s="72">
        <v>88600</v>
      </c>
      <c r="BQ643" s="72">
        <v>88262</v>
      </c>
      <c r="BR643" s="72" t="s">
        <v>1876</v>
      </c>
    </row>
    <row r="644" spans="59:70" x14ac:dyDescent="0.2">
      <c r="BG644" s="72" t="str">
        <f t="shared" si="11"/>
        <v>NRO-88-013 BAN DE LAVELINE</v>
      </c>
      <c r="BH644" s="72" t="s">
        <v>188</v>
      </c>
      <c r="BI644" s="72" t="s">
        <v>1877</v>
      </c>
      <c r="BJ644" s="72" t="s">
        <v>274</v>
      </c>
      <c r="BL644" s="75">
        <v>43690</v>
      </c>
      <c r="BP644" s="72">
        <v>88520</v>
      </c>
      <c r="BQ644" s="72">
        <v>88032</v>
      </c>
      <c r="BR644" s="72" t="s">
        <v>1878</v>
      </c>
    </row>
    <row r="645" spans="59:70" x14ac:dyDescent="0.2">
      <c r="BG645" s="72" t="str">
        <f t="shared" si="11"/>
        <v>NRO-88-014 ANOULD</v>
      </c>
      <c r="BH645" s="72" t="s">
        <v>188</v>
      </c>
      <c r="BI645" s="72" t="s">
        <v>1879</v>
      </c>
      <c r="BJ645" s="72" t="s">
        <v>274</v>
      </c>
      <c r="BL645" s="75">
        <v>43690</v>
      </c>
      <c r="BP645" s="72">
        <v>88650</v>
      </c>
      <c r="BQ645" s="72">
        <v>88009</v>
      </c>
      <c r="BR645" s="72" t="s">
        <v>1880</v>
      </c>
    </row>
    <row r="646" spans="59:70" x14ac:dyDescent="0.2">
      <c r="BG646" s="72" t="str">
        <f t="shared" si="11"/>
        <v>NRO-88-015 RAON L ETAPE</v>
      </c>
      <c r="BH646" s="72" t="s">
        <v>188</v>
      </c>
      <c r="BI646" s="72" t="s">
        <v>1881</v>
      </c>
      <c r="BJ646" s="72" t="s">
        <v>274</v>
      </c>
      <c r="BL646" s="75">
        <v>43690</v>
      </c>
      <c r="BP646" s="72">
        <v>88110</v>
      </c>
      <c r="BQ646" s="72">
        <v>88372</v>
      </c>
      <c r="BR646" s="72" t="s">
        <v>1882</v>
      </c>
    </row>
    <row r="647" spans="59:70" x14ac:dyDescent="0.2">
      <c r="BG647" s="72" t="str">
        <f t="shared" si="11"/>
        <v>NRO-88-016 ETIVAL CLAIREFONTAINE</v>
      </c>
      <c r="BH647" s="72" t="s">
        <v>188</v>
      </c>
      <c r="BI647" s="72" t="s">
        <v>1883</v>
      </c>
      <c r="BJ647" s="72" t="s">
        <v>274</v>
      </c>
      <c r="BL647" s="75">
        <v>43690</v>
      </c>
      <c r="BP647" s="72">
        <v>88480</v>
      </c>
      <c r="BQ647" s="72">
        <v>88165</v>
      </c>
      <c r="BR647" s="72" t="s">
        <v>1884</v>
      </c>
    </row>
    <row r="648" spans="59:70" x14ac:dyDescent="0.2">
      <c r="BG648" s="72" t="str">
        <f t="shared" ref="BG648:BG672" si="12">CONCATENATE(BI648," ",BR648)</f>
        <v>NRO-88-017 SENONES</v>
      </c>
      <c r="BH648" s="72" t="s">
        <v>188</v>
      </c>
      <c r="BI648" s="72" t="s">
        <v>1885</v>
      </c>
      <c r="BJ648" s="72" t="s">
        <v>274</v>
      </c>
      <c r="BL648" s="75">
        <v>43690</v>
      </c>
      <c r="BP648" s="72">
        <v>88210</v>
      </c>
      <c r="BQ648" s="72">
        <v>88451</v>
      </c>
      <c r="BR648" s="72" t="s">
        <v>1886</v>
      </c>
    </row>
    <row r="649" spans="59:70" x14ac:dyDescent="0.2">
      <c r="BG649" s="72" t="str">
        <f t="shared" si="12"/>
        <v>NRO-88-018 LIFFOL LE GRAND</v>
      </c>
      <c r="BH649" s="72" t="s">
        <v>188</v>
      </c>
      <c r="BI649" s="72" t="s">
        <v>1887</v>
      </c>
      <c r="BJ649" s="72" t="s">
        <v>279</v>
      </c>
      <c r="BK649" s="75">
        <v>43902</v>
      </c>
      <c r="BL649" s="75">
        <v>43902</v>
      </c>
      <c r="BO649" s="72" t="s">
        <v>1888</v>
      </c>
      <c r="BP649" s="72">
        <v>88350</v>
      </c>
      <c r="BQ649" s="72">
        <v>88270</v>
      </c>
      <c r="BR649" s="72" t="s">
        <v>1889</v>
      </c>
    </row>
    <row r="650" spans="59:70" x14ac:dyDescent="0.2">
      <c r="BG650" s="72" t="str">
        <f t="shared" si="12"/>
        <v>NRO-88-019 SOULOSSE SOUS ST ELOPHE</v>
      </c>
      <c r="BH650" s="72" t="s">
        <v>188</v>
      </c>
      <c r="BI650" s="72" t="s">
        <v>1890</v>
      </c>
      <c r="BJ650" s="72" t="s">
        <v>274</v>
      </c>
      <c r="BL650" s="75">
        <v>43690</v>
      </c>
      <c r="BP650" s="72">
        <v>88630</v>
      </c>
      <c r="BQ650" s="72">
        <v>88460</v>
      </c>
      <c r="BR650" s="72" t="s">
        <v>1891</v>
      </c>
    </row>
    <row r="651" spans="59:70" x14ac:dyDescent="0.2">
      <c r="BG651" s="72" t="str">
        <f t="shared" si="12"/>
        <v>NRO-88-020 LANDAVILLE</v>
      </c>
      <c r="BH651" s="72" t="s">
        <v>188</v>
      </c>
      <c r="BI651" s="72" t="s">
        <v>1892</v>
      </c>
      <c r="BJ651" s="72" t="s">
        <v>274</v>
      </c>
      <c r="BL651" s="75">
        <v>43690</v>
      </c>
      <c r="BP651" s="72">
        <v>88300</v>
      </c>
      <c r="BQ651" s="72">
        <v>88259</v>
      </c>
      <c r="BR651" s="72" t="s">
        <v>1893</v>
      </c>
    </row>
    <row r="652" spans="59:70" x14ac:dyDescent="0.2">
      <c r="BG652" s="72" t="str">
        <f t="shared" si="12"/>
        <v>NRO-88-021 CHATENOIS</v>
      </c>
      <c r="BH652" s="72" t="s">
        <v>188</v>
      </c>
      <c r="BI652" s="72" t="s">
        <v>1894</v>
      </c>
      <c r="BJ652" s="72" t="s">
        <v>274</v>
      </c>
      <c r="BL652" s="75">
        <v>43690</v>
      </c>
      <c r="BP652" s="72">
        <v>88170</v>
      </c>
      <c r="BQ652" s="72">
        <v>88095</v>
      </c>
      <c r="BR652" s="72" t="s">
        <v>1895</v>
      </c>
    </row>
    <row r="653" spans="59:70" x14ac:dyDescent="0.2">
      <c r="BG653" s="72" t="str">
        <f t="shared" si="12"/>
        <v>NRO-88-022 GIRONCOURT SUR VRAINE</v>
      </c>
      <c r="BH653" s="72" t="s">
        <v>188</v>
      </c>
      <c r="BI653" s="72" t="s">
        <v>1896</v>
      </c>
      <c r="BJ653" s="72" t="s">
        <v>274</v>
      </c>
      <c r="BL653" s="75">
        <v>43690</v>
      </c>
      <c r="BP653" s="72">
        <v>88170</v>
      </c>
      <c r="BQ653" s="72">
        <v>88206</v>
      </c>
      <c r="BR653" s="72" t="s">
        <v>1897</v>
      </c>
    </row>
    <row r="654" spans="59:70" x14ac:dyDescent="0.2">
      <c r="BG654" s="72" t="str">
        <f t="shared" si="12"/>
        <v>NRO-88-023 BULGNEVILLE</v>
      </c>
      <c r="BH654" s="72" t="s">
        <v>188</v>
      </c>
      <c r="BI654" s="72" t="s">
        <v>1898</v>
      </c>
      <c r="BJ654" s="72" t="s">
        <v>274</v>
      </c>
      <c r="BL654" s="75">
        <v>43690</v>
      </c>
      <c r="BP654" s="72">
        <v>88140</v>
      </c>
      <c r="BQ654" s="72">
        <v>88079</v>
      </c>
      <c r="BR654" s="72" t="s">
        <v>1899</v>
      </c>
    </row>
    <row r="655" spans="59:70" x14ac:dyDescent="0.2">
      <c r="BG655" s="72" t="str">
        <f t="shared" si="12"/>
        <v>NRO-88-024 LAMARCHE</v>
      </c>
      <c r="BH655" s="72" t="s">
        <v>188</v>
      </c>
      <c r="BI655" s="72" t="s">
        <v>1900</v>
      </c>
      <c r="BJ655" s="72" t="s">
        <v>279</v>
      </c>
      <c r="BK655" s="75">
        <v>43445</v>
      </c>
      <c r="BL655" s="75">
        <v>43445</v>
      </c>
      <c r="BO655" s="72" t="s">
        <v>1901</v>
      </c>
      <c r="BP655" s="72">
        <v>88320</v>
      </c>
      <c r="BQ655" s="72">
        <v>88258</v>
      </c>
      <c r="BR655" s="72" t="s">
        <v>1902</v>
      </c>
    </row>
    <row r="656" spans="59:70" x14ac:dyDescent="0.2">
      <c r="BG656" s="72" t="str">
        <f t="shared" si="12"/>
        <v>NRO-88-025 VITTEL</v>
      </c>
      <c r="BH656" s="72" t="s">
        <v>188</v>
      </c>
      <c r="BI656" s="72" t="s">
        <v>1903</v>
      </c>
      <c r="BJ656" s="72" t="s">
        <v>279</v>
      </c>
      <c r="BK656" s="75">
        <v>44033</v>
      </c>
      <c r="BL656" s="75">
        <v>44033</v>
      </c>
      <c r="BO656" s="72" t="s">
        <v>1904</v>
      </c>
      <c r="BP656" s="72">
        <v>88800</v>
      </c>
      <c r="BQ656" s="72">
        <v>88516</v>
      </c>
      <c r="BR656" s="72" t="s">
        <v>1905</v>
      </c>
    </row>
    <row r="657" spans="59:70" x14ac:dyDescent="0.2">
      <c r="BG657" s="72" t="str">
        <f t="shared" si="12"/>
        <v>NRO-88-026 CELLES SUR PLAINE</v>
      </c>
      <c r="BH657" s="72" t="s">
        <v>188</v>
      </c>
      <c r="BI657" s="72" t="s">
        <v>1906</v>
      </c>
      <c r="BJ657" s="72" t="s">
        <v>274</v>
      </c>
      <c r="BL657" s="75">
        <v>43690</v>
      </c>
      <c r="BP657" s="72">
        <v>88110</v>
      </c>
      <c r="BQ657" s="72">
        <v>88082</v>
      </c>
      <c r="BR657" s="72" t="s">
        <v>1907</v>
      </c>
    </row>
    <row r="658" spans="59:70" x14ac:dyDescent="0.2">
      <c r="BG658" s="72" t="str">
        <f t="shared" si="12"/>
        <v>NRO-88-027 MIRECOURT</v>
      </c>
      <c r="BH658" s="72" t="s">
        <v>188</v>
      </c>
      <c r="BI658" s="72" t="s">
        <v>1908</v>
      </c>
      <c r="BJ658" s="72" t="s">
        <v>274</v>
      </c>
      <c r="BL658" s="75">
        <v>43690</v>
      </c>
      <c r="BP658" s="72">
        <v>88500</v>
      </c>
      <c r="BQ658" s="72">
        <v>88304</v>
      </c>
      <c r="BR658" s="72" t="s">
        <v>1909</v>
      </c>
    </row>
    <row r="659" spans="59:70" x14ac:dyDescent="0.2">
      <c r="BG659" s="72" t="str">
        <f t="shared" si="12"/>
        <v>NRO-88-028 MONTHUREUX SUR SAONE</v>
      </c>
      <c r="BH659" s="72" t="s">
        <v>188</v>
      </c>
      <c r="BI659" s="72" t="s">
        <v>1910</v>
      </c>
      <c r="BJ659" s="72" t="s">
        <v>279</v>
      </c>
      <c r="BK659" s="75">
        <v>43398</v>
      </c>
      <c r="BL659" s="75">
        <v>43398</v>
      </c>
      <c r="BM659" s="72">
        <v>200</v>
      </c>
      <c r="BO659" s="72" t="s">
        <v>1911</v>
      </c>
      <c r="BP659" s="72">
        <v>88410</v>
      </c>
      <c r="BQ659" s="72">
        <v>88310</v>
      </c>
      <c r="BR659" s="72" t="s">
        <v>1912</v>
      </c>
    </row>
    <row r="660" spans="59:70" x14ac:dyDescent="0.2">
      <c r="BG660" s="72" t="str">
        <f t="shared" si="12"/>
        <v>NRO-88-029 DARNEY</v>
      </c>
      <c r="BH660" s="72" t="s">
        <v>188</v>
      </c>
      <c r="BI660" s="72" t="s">
        <v>1913</v>
      </c>
      <c r="BJ660" s="72" t="s">
        <v>279</v>
      </c>
      <c r="BK660" s="75">
        <v>43382</v>
      </c>
      <c r="BL660" s="75">
        <v>43382</v>
      </c>
      <c r="BM660" s="72">
        <v>50</v>
      </c>
      <c r="BO660" s="72" t="s">
        <v>1914</v>
      </c>
      <c r="BP660" s="72">
        <v>88260</v>
      </c>
      <c r="BQ660" s="72">
        <v>88124</v>
      </c>
      <c r="BR660" s="72" t="s">
        <v>1915</v>
      </c>
    </row>
    <row r="661" spans="59:70" x14ac:dyDescent="0.2">
      <c r="BG661" s="72" t="str">
        <f t="shared" si="12"/>
        <v>NRO-88-030 LERRAIN</v>
      </c>
      <c r="BH661" s="72" t="s">
        <v>188</v>
      </c>
      <c r="BI661" s="72" t="s">
        <v>1916</v>
      </c>
      <c r="BJ661" s="72" t="s">
        <v>274</v>
      </c>
      <c r="BL661" s="75">
        <v>43690</v>
      </c>
      <c r="BP661" s="72">
        <v>88260</v>
      </c>
      <c r="BQ661" s="72">
        <v>88267</v>
      </c>
      <c r="BR661" s="72" t="s">
        <v>1917</v>
      </c>
    </row>
    <row r="662" spans="59:70" x14ac:dyDescent="0.2">
      <c r="BG662" s="72" t="str">
        <f t="shared" si="12"/>
        <v>NRO-88-031 DOMPAIRE</v>
      </c>
      <c r="BH662" s="72" t="s">
        <v>188</v>
      </c>
      <c r="BI662" s="72" t="s">
        <v>1918</v>
      </c>
      <c r="BJ662" s="72" t="s">
        <v>279</v>
      </c>
      <c r="BK662" s="75">
        <v>43814</v>
      </c>
      <c r="BL662" s="75">
        <v>43814</v>
      </c>
      <c r="BM662" s="72">
        <v>3</v>
      </c>
      <c r="BO662" s="72" t="s">
        <v>1919</v>
      </c>
      <c r="BP662" s="72">
        <v>88270</v>
      </c>
      <c r="BQ662" s="72">
        <v>88151</v>
      </c>
      <c r="BR662" s="72" t="s">
        <v>1920</v>
      </c>
    </row>
    <row r="663" spans="59:70" x14ac:dyDescent="0.2">
      <c r="BG663" s="72" t="str">
        <f t="shared" si="12"/>
        <v>NRO-88-032 LES FORGES</v>
      </c>
      <c r="BH663" s="72" t="s">
        <v>188</v>
      </c>
      <c r="BI663" s="72" t="s">
        <v>1921</v>
      </c>
      <c r="BJ663" s="72" t="s">
        <v>279</v>
      </c>
      <c r="BK663" s="75">
        <v>44040</v>
      </c>
      <c r="BL663" s="75">
        <v>44040</v>
      </c>
      <c r="BM663" s="72">
        <v>2</v>
      </c>
      <c r="BO663" s="72" t="s">
        <v>1922</v>
      </c>
      <c r="BP663" s="72">
        <v>88390</v>
      </c>
      <c r="BQ663" s="72">
        <v>88178</v>
      </c>
      <c r="BR663" s="72" t="s">
        <v>1923</v>
      </c>
    </row>
    <row r="664" spans="59:70" x14ac:dyDescent="0.2">
      <c r="BG664" s="72" t="str">
        <f t="shared" si="12"/>
        <v>NRO-88-033 GIRANCOURT</v>
      </c>
      <c r="BH664" s="72" t="s">
        <v>188</v>
      </c>
      <c r="BI664" s="72" t="s">
        <v>1924</v>
      </c>
      <c r="BJ664" s="72" t="s">
        <v>279</v>
      </c>
      <c r="BK664" s="75">
        <v>43558</v>
      </c>
      <c r="BL664" s="75">
        <v>43558</v>
      </c>
      <c r="BO664" s="72" t="s">
        <v>1925</v>
      </c>
      <c r="BP664" s="72">
        <v>88390</v>
      </c>
      <c r="BQ664" s="72">
        <v>88201</v>
      </c>
      <c r="BR664" s="72" t="s">
        <v>1926</v>
      </c>
    </row>
    <row r="665" spans="59:70" x14ac:dyDescent="0.2">
      <c r="BG665" s="72" t="str">
        <f t="shared" si="12"/>
        <v>NRO-88-034 CHARMES</v>
      </c>
      <c r="BH665" s="72" t="s">
        <v>188</v>
      </c>
      <c r="BI665" s="72" t="s">
        <v>1927</v>
      </c>
      <c r="BJ665" s="72" t="s">
        <v>274</v>
      </c>
      <c r="BL665" s="75">
        <v>43690</v>
      </c>
      <c r="BP665" s="72">
        <v>88130</v>
      </c>
      <c r="BQ665" s="72">
        <v>88090</v>
      </c>
      <c r="BR665" s="72" t="s">
        <v>1928</v>
      </c>
    </row>
    <row r="666" spans="59:70" x14ac:dyDescent="0.2">
      <c r="BG666" s="72" t="str">
        <f t="shared" si="12"/>
        <v>NRO-88-035 NOMEXY</v>
      </c>
      <c r="BH666" s="72" t="s">
        <v>188</v>
      </c>
      <c r="BI666" s="72" t="s">
        <v>1929</v>
      </c>
      <c r="BJ666" s="72" t="s">
        <v>279</v>
      </c>
      <c r="BK666" s="75">
        <v>43718</v>
      </c>
      <c r="BL666" s="75">
        <v>43718</v>
      </c>
      <c r="BO666" s="72" t="s">
        <v>791</v>
      </c>
      <c r="BP666" s="72">
        <v>88440</v>
      </c>
      <c r="BQ666" s="72">
        <v>88327</v>
      </c>
      <c r="BR666" s="72" t="s">
        <v>1930</v>
      </c>
    </row>
    <row r="667" spans="59:70" x14ac:dyDescent="0.2">
      <c r="BG667" s="72" t="str">
        <f t="shared" si="12"/>
        <v>NRO-88-036 NEUFCHATEAU</v>
      </c>
      <c r="BH667" s="72" t="s">
        <v>188</v>
      </c>
      <c r="BI667" s="72" t="s">
        <v>1931</v>
      </c>
      <c r="BJ667" s="72" t="s">
        <v>279</v>
      </c>
      <c r="BK667" s="75">
        <v>43642</v>
      </c>
      <c r="BL667" s="75">
        <v>43642</v>
      </c>
      <c r="BO667" s="72" t="s">
        <v>1932</v>
      </c>
      <c r="BP667" s="72">
        <v>88300</v>
      </c>
      <c r="BQ667" s="72">
        <v>88321</v>
      </c>
      <c r="BR667" s="72" t="s">
        <v>1933</v>
      </c>
    </row>
    <row r="668" spans="59:70" x14ac:dyDescent="0.2">
      <c r="BG668" s="72" t="str">
        <f t="shared" si="12"/>
        <v>NRO-88-037 CAPAVENIR VOSGES</v>
      </c>
      <c r="BH668" s="72" t="s">
        <v>188</v>
      </c>
      <c r="BI668" s="72" t="s">
        <v>1934</v>
      </c>
      <c r="BJ668" s="72" t="s">
        <v>274</v>
      </c>
      <c r="BL668" s="75">
        <v>43690</v>
      </c>
      <c r="BP668" s="72">
        <v>88150</v>
      </c>
      <c r="BQ668" s="72">
        <v>88465</v>
      </c>
      <c r="BR668" s="72" t="s">
        <v>1935</v>
      </c>
    </row>
    <row r="669" spans="59:70" x14ac:dyDescent="0.2">
      <c r="BG669" s="72" t="str">
        <f t="shared" si="12"/>
        <v>NRO-88-038 DEYVILLERS</v>
      </c>
      <c r="BH669" s="72" t="s">
        <v>188</v>
      </c>
      <c r="BI669" s="72" t="s">
        <v>1936</v>
      </c>
      <c r="BJ669" s="72" t="s">
        <v>274</v>
      </c>
      <c r="BL669" s="75">
        <v>43690</v>
      </c>
      <c r="BP669" s="72">
        <v>88000</v>
      </c>
      <c r="BQ669" s="72">
        <v>88132</v>
      </c>
      <c r="BR669" s="72" t="s">
        <v>1937</v>
      </c>
    </row>
    <row r="670" spans="59:70" x14ac:dyDescent="0.2">
      <c r="BG670" s="72" t="str">
        <f t="shared" si="12"/>
        <v>NRO-88-039 GIRECOURT SUR DURBION</v>
      </c>
      <c r="BH670" s="72" t="s">
        <v>188</v>
      </c>
      <c r="BI670" s="72" t="s">
        <v>1938</v>
      </c>
      <c r="BJ670" s="72" t="s">
        <v>279</v>
      </c>
      <c r="BK670" s="75">
        <v>43708</v>
      </c>
      <c r="BL670" s="75">
        <v>43708</v>
      </c>
      <c r="BM670" s="72">
        <v>37</v>
      </c>
      <c r="BO670" s="72" t="s">
        <v>1939</v>
      </c>
      <c r="BP670" s="72">
        <v>88600</v>
      </c>
      <c r="BQ670" s="72">
        <v>88203</v>
      </c>
      <c r="BR670" s="72" t="s">
        <v>1940</v>
      </c>
    </row>
    <row r="671" spans="59:70" x14ac:dyDescent="0.2">
      <c r="BG671" s="72" t="str">
        <f t="shared" si="12"/>
        <v>NRO-88-040 ROVILLE AUX CHENES</v>
      </c>
      <c r="BH671" s="72" t="s">
        <v>188</v>
      </c>
      <c r="BI671" s="72" t="s">
        <v>1941</v>
      </c>
      <c r="BJ671" s="72" t="s">
        <v>279</v>
      </c>
      <c r="BK671" s="75">
        <v>43795</v>
      </c>
      <c r="BL671" s="75">
        <v>43795</v>
      </c>
      <c r="BO671" s="72" t="s">
        <v>1942</v>
      </c>
      <c r="BP671" s="72">
        <v>88700</v>
      </c>
      <c r="BQ671" s="72">
        <v>88402</v>
      </c>
      <c r="BR671" s="72" t="s">
        <v>1943</v>
      </c>
    </row>
    <row r="672" spans="59:70" x14ac:dyDescent="0.2">
      <c r="BG672" s="72" t="str">
        <f t="shared" si="12"/>
        <v>NRO-88-041 LA BRESSE</v>
      </c>
      <c r="BH672" s="72" t="s">
        <v>188</v>
      </c>
      <c r="BI672" s="72" t="s">
        <v>1944</v>
      </c>
      <c r="BJ672" s="72" t="s">
        <v>274</v>
      </c>
      <c r="BL672" s="75">
        <v>43690</v>
      </c>
      <c r="BP672" s="72">
        <v>88250</v>
      </c>
      <c r="BQ672" s="72">
        <v>88075</v>
      </c>
      <c r="BR672" s="72" t="s">
        <v>1945</v>
      </c>
    </row>
    <row r="673" spans="59:67" x14ac:dyDescent="0.2">
      <c r="BG673" s="85" t="s">
        <v>1946</v>
      </c>
      <c r="BH673" s="60"/>
      <c r="BO673" s="72" t="s">
        <v>1947</v>
      </c>
    </row>
    <row r="674" spans="59:67" x14ac:dyDescent="0.2">
      <c r="BG674" s="85" t="s">
        <v>1948</v>
      </c>
      <c r="BH674" s="60"/>
      <c r="BO674" s="72" t="s">
        <v>1949</v>
      </c>
    </row>
    <row r="675" spans="59:67" x14ac:dyDescent="0.2">
      <c r="BG675" s="86" t="s">
        <v>1950</v>
      </c>
      <c r="BO675" s="72" t="s">
        <v>1951</v>
      </c>
    </row>
    <row r="676" spans="59:67" x14ac:dyDescent="0.2">
      <c r="BG676" s="85" t="s">
        <v>1952</v>
      </c>
      <c r="BO676" s="72" t="s">
        <v>1953</v>
      </c>
    </row>
    <row r="677" spans="59:67" x14ac:dyDescent="0.2">
      <c r="BG677" s="85" t="s">
        <v>1954</v>
      </c>
      <c r="BO677" s="72" t="s">
        <v>1955</v>
      </c>
    </row>
    <row r="678" spans="59:67" x14ac:dyDescent="0.2">
      <c r="BG678" s="86" t="s">
        <v>1956</v>
      </c>
      <c r="BO678" s="72" t="s">
        <v>1957</v>
      </c>
    </row>
    <row r="679" spans="59:67" x14ac:dyDescent="0.2">
      <c r="BG679" s="85" t="s">
        <v>1958</v>
      </c>
      <c r="BO679" s="72" t="s">
        <v>1959</v>
      </c>
    </row>
    <row r="680" spans="59:67" x14ac:dyDescent="0.2">
      <c r="BG680" s="85" t="s">
        <v>1960</v>
      </c>
      <c r="BO680" s="72" t="s">
        <v>1961</v>
      </c>
    </row>
    <row r="681" spans="59:67" x14ac:dyDescent="0.2">
      <c r="BG681" s="85" t="s">
        <v>1962</v>
      </c>
      <c r="BO681" s="60" t="s">
        <v>1963</v>
      </c>
    </row>
    <row r="682" spans="59:67" x14ac:dyDescent="0.2">
      <c r="BG682" s="85" t="s">
        <v>1964</v>
      </c>
      <c r="BO682" s="72" t="s">
        <v>1965</v>
      </c>
    </row>
    <row r="683" spans="59:67" x14ac:dyDescent="0.2">
      <c r="BG683" s="85" t="s">
        <v>1966</v>
      </c>
      <c r="BO683" s="72" t="s">
        <v>1967</v>
      </c>
    </row>
    <row r="684" spans="59:67" x14ac:dyDescent="0.2">
      <c r="BG684" s="85" t="s">
        <v>1968</v>
      </c>
      <c r="BO684" s="72" t="s">
        <v>1969</v>
      </c>
    </row>
    <row r="685" spans="59:67" x14ac:dyDescent="0.2">
      <c r="BG685" s="85" t="s">
        <v>356</v>
      </c>
      <c r="BO685" s="72" t="s">
        <v>1970</v>
      </c>
    </row>
    <row r="686" spans="59:67" x14ac:dyDescent="0.2">
      <c r="BG686" s="85" t="s">
        <v>359</v>
      </c>
      <c r="BO686" s="72" t="s">
        <v>1971</v>
      </c>
    </row>
    <row r="687" spans="59:67" x14ac:dyDescent="0.2">
      <c r="BG687" s="85" t="s">
        <v>1620</v>
      </c>
      <c r="BO687" s="72" t="s">
        <v>1972</v>
      </c>
    </row>
    <row r="688" spans="59:67" x14ac:dyDescent="0.2">
      <c r="BG688" s="85" t="s">
        <v>1973</v>
      </c>
      <c r="BO688" s="72" t="s">
        <v>1974</v>
      </c>
    </row>
    <row r="689" spans="59:67" x14ac:dyDescent="0.2">
      <c r="BG689" s="85" t="s">
        <v>1975</v>
      </c>
      <c r="BO689" s="72" t="s">
        <v>1976</v>
      </c>
    </row>
    <row r="690" spans="59:67" x14ac:dyDescent="0.2">
      <c r="BG690" s="85" t="s">
        <v>1977</v>
      </c>
      <c r="BO690" s="72" t="s">
        <v>1978</v>
      </c>
    </row>
    <row r="691" spans="59:67" x14ac:dyDescent="0.2">
      <c r="BG691" s="85" t="s">
        <v>1822</v>
      </c>
      <c r="BO691" s="72" t="s">
        <v>1979</v>
      </c>
    </row>
    <row r="692" spans="59:67" x14ac:dyDescent="0.2">
      <c r="BG692" s="85" t="s">
        <v>1980</v>
      </c>
      <c r="BO692" s="72" t="s">
        <v>1981</v>
      </c>
    </row>
    <row r="693" spans="59:67" x14ac:dyDescent="0.2">
      <c r="BG693" s="71"/>
    </row>
  </sheetData>
  <mergeCells count="1">
    <mergeCell ref="AT23:BJ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624ED94-EBBF-4C82-B929-A14D8B8DDF1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16</vt:i4>
      </vt:variant>
    </vt:vector>
  </HeadingPairs>
  <TitlesOfParts>
    <vt:vector size="18" baseType="lpstr">
      <vt:lpstr>FTTE PASSIF</vt:lpstr>
      <vt:lpstr>Liste</vt:lpstr>
      <vt:lpstr>Acces</vt:lpstr>
      <vt:lpstr>Contrat</vt:lpstr>
      <vt:lpstr>Duree</vt:lpstr>
      <vt:lpstr>Entite</vt:lpstr>
      <vt:lpstr>FAS</vt:lpstr>
      <vt:lpstr>Fournisseur</vt:lpstr>
      <vt:lpstr>GTR</vt:lpstr>
      <vt:lpstr>IC</vt:lpstr>
      <vt:lpstr>Inge</vt:lpstr>
      <vt:lpstr>Liste</vt:lpstr>
      <vt:lpstr>Operateur</vt:lpstr>
      <vt:lpstr>POP</vt:lpstr>
      <vt:lpstr>Racco</vt:lpstr>
      <vt:lpstr>y</vt:lpstr>
      <vt:lpstr>Zone</vt:lpstr>
      <vt:lpstr>'FTTE PASSIF'!Zone_d_impression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Geoffroy Quevaine</dc:creator>
  <cp:lastModifiedBy>Naouar Ben Jomaa</cp:lastModifiedBy>
  <cp:lastPrinted>2018-04-18T16:01:43Z</cp:lastPrinted>
  <dcterms:created xsi:type="dcterms:W3CDTF">2017-06-30T07:45:51Z</dcterms:created>
  <dcterms:modified xsi:type="dcterms:W3CDTF">2021-10-13T15:51:55Z</dcterms:modified>
</cp:coreProperties>
</file>